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АдресОрг">'Sheet1'!$D$20</definedName>
    <definedName name="ГодОтч">'Sheet1'!$L$11</definedName>
    <definedName name="ДатаЗап">'Sheet1'!$G$111</definedName>
    <definedName name="КолОбуч">'Sheet1'!$X$104</definedName>
    <definedName name="НаимОрг">'Sheet1'!$H$18</definedName>
    <definedName name="П20103">'Sheet1'!$I$32</definedName>
    <definedName name="П20104">'Sheet1'!$L$32</definedName>
    <definedName name="П20105">'Sheet1'!$N$32</definedName>
    <definedName name="П20106">'Sheet1'!$R$32</definedName>
    <definedName name="П20113">'Sheet1'!$I$34</definedName>
    <definedName name="П20114">'Sheet1'!$L$34</definedName>
    <definedName name="П20115">'Sheet1'!$N$34</definedName>
    <definedName name="П20116">'Sheet1'!$R$34</definedName>
    <definedName name="П20124">'Sheet1'!$L$35</definedName>
    <definedName name="П20125">'Sheet1'!$N$35</definedName>
    <definedName name="П20126">'Sheet1'!$R$35</definedName>
    <definedName name="П20203">'Sheet1'!$I$36</definedName>
    <definedName name="П20204">'Sheet1'!$L$36</definedName>
    <definedName name="П20205">'Sheet1'!$N$36</definedName>
    <definedName name="П20206">'Sheet1'!$R$36</definedName>
    <definedName name="П20303">'Sheet1'!$I$37</definedName>
    <definedName name="П20304">'Sheet1'!$L$37</definedName>
    <definedName name="П20305">'Sheet1'!$N$37</definedName>
    <definedName name="П20306">'Sheet1'!$R$37</definedName>
    <definedName name="П20307">'Sheet1'!$U$37</definedName>
    <definedName name="П20308">'Sheet1'!$X$37</definedName>
    <definedName name="П20403">'Sheet1'!$I$38</definedName>
    <definedName name="П20404">'Sheet1'!$L$38</definedName>
    <definedName name="П20405">'Sheet1'!$N$38</definedName>
    <definedName name="П20406">'Sheet1'!$R$38</definedName>
    <definedName name="П20407">'Sheet1'!$U$38</definedName>
    <definedName name="П20408">'Sheet1'!$X$38</definedName>
    <definedName name="П20413">'Sheet1'!$I$39</definedName>
    <definedName name="П20414">'Sheet1'!$L$39</definedName>
    <definedName name="П20415">'Sheet1'!$N$39</definedName>
    <definedName name="П20416">'Sheet1'!$R$39</definedName>
    <definedName name="П20417">'Sheet1'!$U$39</definedName>
    <definedName name="П20418">'Sheet1'!$X$39</definedName>
    <definedName name="П20504">'Sheet1'!$L$40</definedName>
    <definedName name="П20505">'Sheet1'!$N$40</definedName>
    <definedName name="П20506">'Sheet1'!$R$40</definedName>
    <definedName name="П20507">'Sheet1'!$U$40</definedName>
    <definedName name="П20508">'Sheet1'!$X$40</definedName>
    <definedName name="П20604">'Sheet1'!$L$41</definedName>
    <definedName name="П20605">'Sheet1'!$N$41</definedName>
    <definedName name="П20606">'Sheet1'!$R$41</definedName>
    <definedName name="П20607">'Sheet1'!$U$41</definedName>
    <definedName name="П20608">'Sheet1'!$X$41</definedName>
    <definedName name="П20614">'Sheet1'!$L$42</definedName>
    <definedName name="П20615">'Sheet1'!$N$42</definedName>
    <definedName name="П20616">'Sheet1'!$R$42</definedName>
    <definedName name="П20617">'Sheet1'!$U$42</definedName>
    <definedName name="П20618">'Sheet1'!$X$42</definedName>
    <definedName name="П20703">'Sheet1'!$I$43</definedName>
    <definedName name="П20704">'Sheet1'!$L$43</definedName>
    <definedName name="П20705">'Sheet1'!$N$43</definedName>
    <definedName name="П20706">'Sheet1'!$R$43</definedName>
    <definedName name="П20707">'Sheet1'!$U$43</definedName>
    <definedName name="П20708">'Sheet1'!$X$43</definedName>
    <definedName name="П20803">'Sheet1'!$I$44</definedName>
    <definedName name="П20804">'Sheet1'!$L$44</definedName>
    <definedName name="П20805">'Sheet1'!$N$44</definedName>
    <definedName name="П20806">'Sheet1'!$R$44</definedName>
    <definedName name="П20807">'Sheet1'!$U$44</definedName>
    <definedName name="П20808">'Sheet1'!$X$44</definedName>
    <definedName name="П20903">'Sheet1'!$I$45</definedName>
    <definedName name="П20904">'Sheet1'!$L$45</definedName>
    <definedName name="П20905">'Sheet1'!$N$45</definedName>
    <definedName name="П20906">'Sheet1'!$R$45</definedName>
    <definedName name="П20907">'Sheet1'!$U$45</definedName>
    <definedName name="П20908">'Sheet1'!$X$45</definedName>
    <definedName name="П21003">'Sheet1'!$I$46</definedName>
    <definedName name="П21004">'Sheet1'!$L$46</definedName>
    <definedName name="П21005">'Sheet1'!$N$46</definedName>
    <definedName name="П21006">'Sheet1'!$R$46</definedName>
    <definedName name="П21007">'Sheet1'!$U$46</definedName>
    <definedName name="П21103">'Sheet1'!$I$47</definedName>
    <definedName name="П21104">'Sheet1'!$L$47</definedName>
    <definedName name="П21105">'Sheet1'!$N$47</definedName>
    <definedName name="П21106">'Sheet1'!$R$47</definedName>
    <definedName name="П21107">'Sheet1'!$U$47</definedName>
    <definedName name="П21108">'Sheet1'!$X$47</definedName>
    <definedName name="П21203">'Sheet1'!$I$48</definedName>
    <definedName name="П21204">'Sheet1'!$L$48</definedName>
    <definedName name="П21205">'Sheet1'!$N$48</definedName>
    <definedName name="П21206">'Sheet1'!$R$48</definedName>
    <definedName name="П21207">'Sheet1'!$U$48</definedName>
    <definedName name="П21208">'Sheet1'!$X$48</definedName>
    <definedName name="П21303">'Sheet1'!$I$49</definedName>
    <definedName name="П21304">'Sheet1'!$L$49</definedName>
    <definedName name="П21305">'Sheet1'!$N$49</definedName>
    <definedName name="П21306">'Sheet1'!$R$49</definedName>
    <definedName name="П21307">'Sheet1'!$U$49</definedName>
    <definedName name="П21308">'Sheet1'!$X$49</definedName>
    <definedName name="П21403">'Sheet1'!$I$50</definedName>
    <definedName name="П21404">'Sheet1'!$L$50</definedName>
    <definedName name="П21405">'Sheet1'!$N$50</definedName>
    <definedName name="П21406">'Sheet1'!$R$50</definedName>
    <definedName name="П21407">'Sheet1'!$U$50</definedName>
    <definedName name="П21408">'Sheet1'!$X$50</definedName>
    <definedName name="П21503">'Sheet1'!$I$51</definedName>
    <definedName name="П21504">'Sheet1'!$L$51</definedName>
    <definedName name="П21505">'Sheet1'!$N$51</definedName>
    <definedName name="П21506">'Sheet1'!$R$51</definedName>
    <definedName name="П30103">'Sheet1'!$M$58</definedName>
    <definedName name="П30104">'Sheet1'!$Q$58</definedName>
    <definedName name="П30105">'Sheet1'!$T$58</definedName>
    <definedName name="П30113">'Sheet1'!$M$60</definedName>
    <definedName name="П30114">'Sheet1'!$Q$60</definedName>
    <definedName name="П30115">'Sheet1'!$T$60</definedName>
    <definedName name="П30116">'Sheet1'!$W$60</definedName>
    <definedName name="П30123">'Sheet1'!$M$61</definedName>
    <definedName name="П30124">'Sheet1'!$Q$61</definedName>
    <definedName name="П30125">'Sheet1'!$T$61</definedName>
    <definedName name="П30126">'Sheet1'!$W$61</definedName>
    <definedName name="П30133">'Sheet1'!$M$62</definedName>
    <definedName name="П30134">'Sheet1'!$Q$62</definedName>
    <definedName name="П30135">'Sheet1'!$T$62</definedName>
    <definedName name="П30136">'Sheet1'!$W$62</definedName>
    <definedName name="П30203">'Sheet1'!$M$63</definedName>
    <definedName name="П30204">'Sheet1'!$Q$63</definedName>
    <definedName name="П30205">'Sheet1'!$T$63</definedName>
    <definedName name="П30206">'Sheet1'!$W$63</definedName>
    <definedName name="П30303">'Sheet1'!$M$64</definedName>
    <definedName name="П30304">'Sheet1'!$Q$64</definedName>
    <definedName name="П30305">'Sheet1'!$T$64</definedName>
    <definedName name="П30306">'Sheet1'!$W$64</definedName>
    <definedName name="П30403">'Sheet1'!$M$65</definedName>
    <definedName name="П30404">'Sheet1'!$Q$65</definedName>
    <definedName name="П30405">'Sheet1'!$T$65</definedName>
    <definedName name="П30406">'Sheet1'!$W$65</definedName>
    <definedName name="П30503">'Sheet1'!$M$66</definedName>
    <definedName name="П30504">'Sheet1'!$Q$66</definedName>
    <definedName name="П30505">'Sheet1'!$T$66</definedName>
    <definedName name="П30506">'Sheet1'!$W$66</definedName>
    <definedName name="П30603">'Sheet1'!$M$67</definedName>
    <definedName name="П30604">'Sheet1'!$Q$67</definedName>
    <definedName name="П30605">'Sheet1'!$T$67</definedName>
    <definedName name="П30606">'Sheet1'!$W$67</definedName>
    <definedName name="П30703">'Sheet1'!$M$68</definedName>
    <definedName name="П30704">'Sheet1'!$Q$68</definedName>
    <definedName name="П30705">'Sheet1'!$T$68</definedName>
    <definedName name="П30706">'Sheet1'!$W$68</definedName>
    <definedName name="П30803">'Sheet1'!$M$69</definedName>
    <definedName name="П30804">'Sheet1'!$Q$69</definedName>
    <definedName name="П30805">'Sheet1'!$T$69</definedName>
    <definedName name="П30806">'Sheet1'!$W$69</definedName>
    <definedName name="П30903">'Sheet1'!$M$70</definedName>
    <definedName name="П30904">'Sheet1'!$Q$70</definedName>
    <definedName name="П30905">'Sheet1'!$T$70</definedName>
    <definedName name="П30906">'Sheet1'!$W$70</definedName>
    <definedName name="П31003">'Sheet1'!$M$71</definedName>
    <definedName name="П31004">'Sheet1'!$Q$71</definedName>
    <definedName name="П31005">'Sheet1'!$T$71</definedName>
    <definedName name="П31006">'Sheet1'!$W$71</definedName>
    <definedName name="П31103">'Sheet1'!$M$72</definedName>
    <definedName name="П31104">'Sheet1'!$Q$72</definedName>
    <definedName name="П31105">'Sheet1'!$T$72</definedName>
    <definedName name="П31106">'Sheet1'!$W$72</definedName>
    <definedName name="П31203">'Sheet1'!$M$73</definedName>
    <definedName name="П31204">'Sheet1'!$Q$73</definedName>
    <definedName name="П31205">'Sheet1'!$T$73</definedName>
    <definedName name="П31206">'Sheet1'!$W$73</definedName>
    <definedName name="П31303">'Sheet1'!$M$74</definedName>
    <definedName name="П31304">'Sheet1'!$Q$74</definedName>
    <definedName name="П31305">'Sheet1'!$T$74</definedName>
    <definedName name="П31306">'Sheet1'!$W$74</definedName>
    <definedName name="П31403">'Sheet1'!$M$75</definedName>
    <definedName name="П31404">'Sheet1'!$Q$75</definedName>
    <definedName name="П31405">'Sheet1'!$T$75</definedName>
    <definedName name="П31406">'Sheet1'!$W$75</definedName>
    <definedName name="П31503">'Sheet1'!$M$76</definedName>
    <definedName name="П31504">'Sheet1'!$Q$76</definedName>
    <definedName name="П31505">'Sheet1'!$T$76</definedName>
    <definedName name="П31506">'Sheet1'!$W$76</definedName>
    <definedName name="П31603">'Sheet1'!$M$77</definedName>
    <definedName name="П31604">'Sheet1'!$Q$77</definedName>
    <definedName name="П31605">'Sheet1'!$T$77</definedName>
    <definedName name="П31606">'Sheet1'!$W$77</definedName>
    <definedName name="П31703">'Sheet1'!$M$78</definedName>
    <definedName name="П31704">'Sheet1'!$Q$78</definedName>
    <definedName name="П31705">'Sheet1'!$T$78</definedName>
    <definedName name="П31706">'Sheet1'!$W$78</definedName>
    <definedName name="П31803">'Sheet1'!$M$79</definedName>
    <definedName name="П31804">'Sheet1'!$Q$79</definedName>
    <definedName name="П31805">'Sheet1'!$T$79</definedName>
    <definedName name="П31806">'Sheet1'!$W$79</definedName>
    <definedName name="П31903">'Sheet1'!$M$80</definedName>
    <definedName name="П31904">'Sheet1'!$Q$80</definedName>
    <definedName name="П31905">'Sheet1'!$T$80</definedName>
    <definedName name="П31906">'Sheet1'!$W$80</definedName>
    <definedName name="П40103">'Sheet1'!$I$88</definedName>
    <definedName name="П40104">'Sheet1'!$K$88</definedName>
    <definedName name="П40105">'Sheet1'!$P$88</definedName>
    <definedName name="П40106">'Sheet1'!$U$88</definedName>
    <definedName name="П40113">'Sheet1'!$I$90</definedName>
    <definedName name="П40114">'Sheet1'!$K$90</definedName>
    <definedName name="П40115">'Sheet1'!$P$90</definedName>
    <definedName name="П40116">'Sheet1'!$U$90</definedName>
    <definedName name="П40123">'Sheet1'!$I$91</definedName>
    <definedName name="П40124">'Sheet1'!$K$91</definedName>
    <definedName name="П40125">'Sheet1'!$P$91</definedName>
    <definedName name="П40126">'Sheet1'!$U$91</definedName>
    <definedName name="П40133">'Sheet1'!$I$92</definedName>
    <definedName name="П40134">'Sheet1'!$K$92</definedName>
    <definedName name="П40135">'Sheet1'!$P$92</definedName>
    <definedName name="П40136">'Sheet1'!$U$92</definedName>
    <definedName name="П40143">'Sheet1'!$I$93</definedName>
    <definedName name="П40144">'Sheet1'!$K$93</definedName>
    <definedName name="П40145">'Sheet1'!$P$93</definedName>
    <definedName name="П40146">'Sheet1'!$U$93</definedName>
    <definedName name="П40153">'Sheet1'!$I$94</definedName>
    <definedName name="П40154">'Sheet1'!$K$94</definedName>
    <definedName name="П40155">'Sheet1'!$P$94</definedName>
    <definedName name="П40156">'Sheet1'!$U$94</definedName>
    <definedName name="П40163">'Sheet1'!$I$95</definedName>
    <definedName name="П40164">'Sheet1'!$K$95</definedName>
    <definedName name="П40165">'Sheet1'!$P$95</definedName>
    <definedName name="П40166">'Sheet1'!$U$95</definedName>
    <definedName name="П40203">'Sheet1'!$I$96</definedName>
    <definedName name="П40204">'Sheet1'!$K$96</definedName>
    <definedName name="П40205">'Sheet1'!$P$96</definedName>
    <definedName name="П40206">'Sheet1'!$U$96</definedName>
    <definedName name="П40213">'Sheet1'!$I$98</definedName>
    <definedName name="П40214">'Sheet1'!$K$98</definedName>
    <definedName name="П40215">'Sheet1'!$P$98</definedName>
    <definedName name="П40216">'Sheet1'!$U$98</definedName>
    <definedName name="П40223">'Sheet1'!$I$99</definedName>
    <definedName name="П40224">'Sheet1'!$K$99</definedName>
    <definedName name="П40225">'Sheet1'!$P$99</definedName>
    <definedName name="П40226">'Sheet1'!$U$99</definedName>
    <definedName name="П40233">'Sheet1'!$I$100</definedName>
    <definedName name="П40234">'Sheet1'!$K$100</definedName>
    <definedName name="П40235">'Sheet1'!$P$100</definedName>
    <definedName name="П40236">'Sheet1'!$U$100</definedName>
    <definedName name="П40243">'Sheet1'!$I$101</definedName>
    <definedName name="П40244">'Sheet1'!$K$101</definedName>
    <definedName name="П40245">'Sheet1'!$P$101</definedName>
    <definedName name="П40246">'Sheet1'!$U$101</definedName>
    <definedName name="П40303">'Sheet1'!$I$102</definedName>
    <definedName name="П40304">'Sheet1'!$K$102</definedName>
    <definedName name="П40305">'Sheet1'!$P$102</definedName>
    <definedName name="П40306">'Sheet1'!$U$102</definedName>
    <definedName name="ПредФ">'Sheet1'!$L$108</definedName>
    <definedName name="ПредФИО">'Sheet1'!$G$22</definedName>
    <definedName name="СрНаОбуч">'Sheet1'!$V$105</definedName>
    <definedName name="Телефон">'Sheet1'!$D$24</definedName>
    <definedName name="Факс">'Sheet1'!$K$24</definedName>
    <definedName name="ШкПрофАк">'Sheet1'!$R$104</definedName>
    <definedName name="ЭлПочта">'Sheet1'!$R$24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L11" authorId="0">
      <text>
        <r>
          <rPr>
            <b/>
            <sz val="8"/>
            <rFont val="Tahoma"/>
            <family val="2"/>
          </rPr>
          <t>SamRust:</t>
        </r>
        <r>
          <rPr>
            <sz val="8"/>
            <rFont val="Tahoma"/>
            <family val="2"/>
          </rPr>
          <t xml:space="preserve">
Формат года </t>
        </r>
        <r>
          <rPr>
            <b/>
            <sz val="10"/>
            <rFont val="Tahoma"/>
            <family val="2"/>
          </rPr>
          <t>ГГГГ</t>
        </r>
        <r>
          <rPr>
            <sz val="8"/>
            <rFont val="Tahoma"/>
            <family val="2"/>
          </rPr>
          <t>,
напр. 2017</t>
        </r>
      </text>
    </comment>
    <comment ref="G111" authorId="0">
      <text>
        <r>
          <rPr>
            <b/>
            <sz val="8"/>
            <rFont val="Tahoma"/>
            <family val="2"/>
          </rPr>
          <t>SamRust:</t>
        </r>
        <r>
          <rPr>
            <sz val="8"/>
            <rFont val="Tahoma"/>
            <family val="2"/>
          </rPr>
          <t xml:space="preserve">
формат даты
</t>
        </r>
        <r>
          <rPr>
            <b/>
            <sz val="8"/>
            <rFont val="Tahoma"/>
            <family val="2"/>
          </rPr>
          <t xml:space="preserve">дд.мм.гг
</t>
        </r>
        <r>
          <rPr>
            <sz val="8"/>
            <rFont val="Tahoma"/>
            <family val="2"/>
          </rPr>
          <t>напр., 12.12.08</t>
        </r>
      </text>
    </comment>
  </commentList>
</comments>
</file>

<file path=xl/sharedStrings.xml><?xml version="1.0" encoding="utf-8"?>
<sst xmlns="http://schemas.openxmlformats.org/spreadsheetml/2006/main" count="168" uniqueCount="111">
  <si>
    <t>СВОДНЫЙ СТАТИСТИЧЕСКИЙ ОТЧЕТ</t>
  </si>
  <si>
    <t>территориальных организаций профсоюзов, общероссийских,</t>
  </si>
  <si>
    <t>межрегиональных профсоюзов, территориальных объединений</t>
  </si>
  <si>
    <t>организаций профсоюзов</t>
  </si>
  <si>
    <t>за</t>
  </si>
  <si>
    <t>год</t>
  </si>
  <si>
    <t xml:space="preserve">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</t>
  </si>
  <si>
    <t>I. Общие сведения</t>
  </si>
  <si>
    <t>Наименование организации</t>
  </si>
  <si>
    <t>Адрес</t>
  </si>
  <si>
    <t>Ф.И.О. председателя</t>
  </si>
  <si>
    <t>Телефон</t>
  </si>
  <si>
    <t>II. Профсоюзные организации и профсоюзное членство</t>
  </si>
  <si>
    <t>№</t>
  </si>
  <si>
    <t>Наименование
показателей</t>
  </si>
  <si>
    <t>Общее количество</t>
  </si>
  <si>
    <t>Всего</t>
  </si>
  <si>
    <t>В том числе</t>
  </si>
  <si>
    <t>Женщин</t>
  </si>
  <si>
    <t>Молодежи
до 35 лет</t>
  </si>
  <si>
    <t>1</t>
  </si>
  <si>
    <t>2</t>
  </si>
  <si>
    <t>3</t>
  </si>
  <si>
    <t>4</t>
  </si>
  <si>
    <t>5</t>
  </si>
  <si>
    <t>6</t>
  </si>
  <si>
    <t>Количество первичных профсоюзных организаций</t>
  </si>
  <si>
    <t>*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</si>
  <si>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</si>
  <si>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</si>
  <si>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</si>
  <si>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</si>
  <si>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</si>
  <si>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</si>
  <si>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12</t>
  </si>
  <si>
    <t>13</t>
  </si>
  <si>
    <t>14</t>
  </si>
  <si>
    <t>15</t>
  </si>
  <si>
    <t>Всего членов профсоюзов</t>
  </si>
  <si>
    <t>Вышли из профсоюзов по собственному желанию</t>
  </si>
  <si>
    <t>Исключено из профсоюзов</t>
  </si>
  <si>
    <t>Подписано (экз.) на газету
"Новое слово"</t>
  </si>
  <si>
    <t>III. Профсоюзные кадры и актив</t>
  </si>
  <si>
    <t>Наименование показателей</t>
  </si>
  <si>
    <t>В том числе:</t>
  </si>
  <si>
    <t>освобож-
денных
(штатных)
работников</t>
  </si>
  <si>
    <t>женщин</t>
  </si>
  <si>
    <t>молодежи
до 35 лет</t>
  </si>
  <si>
    <t>Всего председателей первичных профсоюзных организаций</t>
  </si>
  <si>
    <t>Членов профкомов (без председателей)</t>
  </si>
  <si>
    <t>Членов всех комиссий профкомов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</si>
  <si>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</si>
  <si>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</si>
  <si>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</si>
  <si>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</si>
  <si>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Председателей городских, районных организаций профсоюзов</t>
  </si>
  <si>
    <t>Председателей общероссийских, межрегиональных профсоюзов</t>
  </si>
  <si>
    <t>Председателей городских, районных координационных советов организаций профсоюзов</t>
  </si>
  <si>
    <t>Прошли обучение</t>
  </si>
  <si>
    <t>Профсоюзные освобожденные (штатные) работники, всего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</si>
  <si>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</si>
  <si>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</si>
  <si>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</si>
  <si>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</si>
  <si>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Неосвобожденные председатели первичных профсоюзных организаций</t>
  </si>
  <si>
    <t>Профгрупорги</t>
  </si>
  <si>
    <t>Количество школ профсоюзного актива первичных профсоюзных организаций</t>
  </si>
  <si>
    <t>, в них обучено</t>
  </si>
  <si>
    <t>чел.</t>
  </si>
  <si>
    <t xml:space="preserve">Доля финансовых средств, израсходованных на обучение кадров и актива в целом по отрасли - </t>
  </si>
  <si>
    <t>%</t>
  </si>
  <si>
    <t>Председатель</t>
  </si>
  <si>
    <t>(подпись)</t>
  </si>
  <si>
    <t>(Ф. И. О.)</t>
  </si>
  <si>
    <t xml:space="preserve">Дата заполнения </t>
  </si>
  <si>
    <t>М. П.</t>
  </si>
  <si>
    <t xml:space="preserve">     Отчет составляется ежегодно на основании отчетов первичных профсоюзных организаций по форме № 2 и представляется каждой территориальной организацией профсоюза в вышестоящую организацию профсоюза и в территориальное объединение организаций профсоюзов  не позднее 1 февраля.</t>
  </si>
  <si>
    <t>Предприятия, учреждения,
организации</t>
  </si>
  <si>
    <t>Факс</t>
  </si>
  <si>
    <t>E-mail</t>
  </si>
  <si>
    <t>Образовательные организации высшего образования</t>
  </si>
  <si>
    <t>Профессиональные образовательные организации</t>
  </si>
  <si>
    <t>профсоюзных организаций студентов, учащихся</t>
  </si>
  <si>
    <t>первичных профорганизаций, численностью менее 50% от общего числа работающих</t>
  </si>
  <si>
    <t>в том числе:</t>
  </si>
  <si>
    <t>в том числе, впервые принятых в члены профсоюзов</t>
  </si>
  <si>
    <t>Процент охвата профсоюзным членством  работающих,студентов и учащихся</t>
  </si>
  <si>
    <t>Членов профсоюза - временно не работающих</t>
  </si>
  <si>
    <t>в том числе</t>
  </si>
  <si>
    <t>председателей первичных профсоюзных организаций предприятий, учреждений, организаций</t>
  </si>
  <si>
    <t>председателей первичных профсоюзных организаций студентов, учащихся</t>
  </si>
  <si>
    <t>председателей малочисленных до 15 чел. первичных профорганизаций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</si>
  <si>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</si>
  <si>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</si>
  <si>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Специалистов аппарата городских, районных организаций профсоюзов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</si>
  <si>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</si>
  <si>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Специалистов аппарата общероссийского, межрегионального профсоюза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</si>
  <si>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</si>
  <si>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</si>
  <si>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Специалистов аппарата профобъединения</t>
  </si>
  <si>
    <t>IV. Сведения об организации подготовки, повышения квалификации и переподготовки
профсоюзных кадров и актива</t>
  </si>
  <si>
    <t>на краткосрочных семинарахх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</si>
  <si>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</si>
  <si>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</si>
  <si>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>Председатели цеховых профсоюзных организаций</t>
  </si>
  <si>
    <t>Председатели межрегиональных, объединенных профсоюзных организаций</t>
  </si>
  <si>
    <t>Профсоюзный актив, всего:</t>
  </si>
  <si>
    <t>Председатели ревизионной комиссии первичной профсоюзной организации</t>
  </si>
  <si>
    <t>Председатели координационных советов организаций профсоюзов в муниципальных образованиях</t>
  </si>
  <si>
    <t>Председателей республиканских, краевых, областных, дорожных, бассейновых организаций профсоюзов ( в том числе гг. Москва, Санкт-Петербург, Севастополь)</t>
  </si>
  <si>
    <t>Членов профсоюзов - неработающих пенсионеров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</si>
</sst>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/yy;@"/>
    <numFmt numFmtId="174" formatCode="dd/mm/yy;@"/>
  </numFmts>
  <fonts count="28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2" fillId="11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7" fillId="0" borderId="0" xfId="0" applyNumberFormat="1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10" borderId="0" xfId="0" applyFont="1" applyFill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justify" vertical="top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1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justify" vertical="top" wrapText="1"/>
      <protection hidden="1"/>
    </xf>
    <xf numFmtId="0" fontId="0" fillId="0" borderId="16" xfId="0" applyFont="1" applyBorder="1" applyAlignment="1" applyProtection="1">
      <alignment horizontal="left" vertical="top" wrapText="1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/>
    </xf>
    <xf numFmtId="1" fontId="5" fillId="0" borderId="15" xfId="0" applyNumberFormat="1" applyFont="1" applyFill="1" applyBorder="1" applyAlignment="1" applyProtection="1">
      <alignment horizontal="center" vertical="center"/>
      <protection hidden="1"/>
    </xf>
    <xf numFmtId="1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1" fontId="0" fillId="10" borderId="14" xfId="0" applyNumberFormat="1" applyFont="1" applyFill="1" applyBorder="1" applyAlignment="1" applyProtection="1">
      <alignment horizontal="center"/>
      <protection locked="0"/>
    </xf>
    <xf numFmtId="1" fontId="0" fillId="10" borderId="15" xfId="0" applyNumberFormat="1" applyFont="1" applyFill="1" applyBorder="1" applyAlignment="1" applyProtection="1">
      <alignment horizontal="center"/>
      <protection locked="0"/>
    </xf>
    <xf numFmtId="1" fontId="0" fillId="1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hidden="1"/>
    </xf>
    <xf numFmtId="0" fontId="1" fillId="0" borderId="18" xfId="0" applyFont="1" applyBorder="1" applyAlignment="1" applyProtection="1">
      <alignment horizontal="center" vertical="center" textRotation="90" wrapText="1"/>
      <protection hidden="1"/>
    </xf>
    <xf numFmtId="0" fontId="1" fillId="0" borderId="19" xfId="0" applyFont="1" applyBorder="1" applyAlignment="1" applyProtection="1">
      <alignment horizontal="center" vertical="center" textRotation="90" wrapText="1"/>
      <protection hidden="1"/>
    </xf>
    <xf numFmtId="0" fontId="1" fillId="0" borderId="2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21" xfId="0" applyFont="1" applyBorder="1" applyAlignment="1" applyProtection="1">
      <alignment horizontal="center" vertical="center" textRotation="90" wrapText="1"/>
      <protection hidden="1"/>
    </xf>
    <xf numFmtId="0" fontId="1" fillId="0" borderId="22" xfId="0" applyFont="1" applyBorder="1" applyAlignment="1" applyProtection="1">
      <alignment horizontal="center" vertical="center" textRotation="90" wrapText="1"/>
      <protection hidden="1"/>
    </xf>
    <xf numFmtId="0" fontId="1" fillId="0" borderId="23" xfId="0" applyFont="1" applyBorder="1" applyAlignment="1" applyProtection="1">
      <alignment horizontal="center" vertical="center" textRotation="90" wrapText="1"/>
      <protection hidden="1"/>
    </xf>
    <xf numFmtId="0" fontId="1" fillId="0" borderId="24" xfId="0" applyFont="1" applyBorder="1" applyAlignment="1" applyProtection="1">
      <alignment horizontal="center" vertical="center" textRotation="90" wrapText="1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0" fillId="6" borderId="10" xfId="0" applyNumberFormat="1" applyFont="1" applyFill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1" fontId="0" fillId="10" borderId="10" xfId="0" applyNumberFormat="1" applyFont="1" applyFill="1" applyBorder="1" applyAlignment="1" applyProtection="1">
      <alignment horizontal="right"/>
      <protection locked="0"/>
    </xf>
    <xf numFmtId="0" fontId="0" fillId="10" borderId="23" xfId="0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 vertical="top" wrapText="1"/>
      <protection hidden="1"/>
    </xf>
    <xf numFmtId="0" fontId="0" fillId="0" borderId="15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1" fillId="10" borderId="23" xfId="0" applyFont="1" applyFill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hidden="1"/>
    </xf>
    <xf numFmtId="0" fontId="1" fillId="10" borderId="2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10" borderId="2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1" fontId="0" fillId="6" borderId="14" xfId="0" applyNumberFormat="1" applyFont="1" applyFill="1" applyBorder="1" applyAlignment="1" applyProtection="1">
      <alignment horizontal="center"/>
      <protection hidden="1"/>
    </xf>
    <xf numFmtId="1" fontId="0" fillId="6" borderId="15" xfId="0" applyNumberFormat="1" applyFont="1" applyFill="1" applyBorder="1" applyAlignment="1" applyProtection="1">
      <alignment horizontal="center"/>
      <protection hidden="1"/>
    </xf>
    <xf numFmtId="1" fontId="0" fillId="6" borderId="16" xfId="0" applyNumberFormat="1" applyFont="1" applyFill="1" applyBorder="1" applyAlignment="1" applyProtection="1">
      <alignment horizontal="center"/>
      <protection hidden="1"/>
    </xf>
    <xf numFmtId="2" fontId="0" fillId="6" borderId="10" xfId="0" applyNumberFormat="1" applyFont="1" applyFill="1" applyBorder="1" applyAlignment="1" applyProtection="1">
      <alignment horizontal="right"/>
      <protection hidden="1"/>
    </xf>
    <xf numFmtId="2" fontId="0" fillId="6" borderId="14" xfId="0" applyNumberFormat="1" applyFont="1" applyFill="1" applyBorder="1" applyAlignment="1" applyProtection="1">
      <alignment horizontal="center"/>
      <protection hidden="1"/>
    </xf>
    <xf numFmtId="2" fontId="0" fillId="6" borderId="15" xfId="0" applyNumberFormat="1" applyFont="1" applyFill="1" applyBorder="1" applyAlignment="1" applyProtection="1">
      <alignment horizontal="center"/>
      <protection hidden="1"/>
    </xf>
    <xf numFmtId="2" fontId="0" fillId="6" borderId="16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1" fontId="0" fillId="10" borderId="10" xfId="0" applyNumberFormat="1" applyFont="1" applyFill="1" applyBorder="1" applyAlignment="1" applyProtection="1">
      <alignment horizontal="right"/>
      <protection locked="0"/>
    </xf>
    <xf numFmtId="1" fontId="0" fillId="6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left" vertical="top"/>
      <protection hidden="1"/>
    </xf>
    <xf numFmtId="0" fontId="0" fillId="0" borderId="14" xfId="0" applyFont="1" applyBorder="1" applyAlignment="1" applyProtection="1">
      <alignment vertical="top" wrapText="1"/>
      <protection hidden="1"/>
    </xf>
    <xf numFmtId="0" fontId="0" fillId="0" borderId="15" xfId="0" applyFont="1" applyBorder="1" applyAlignment="1" applyProtection="1">
      <alignment vertical="top" wrapText="1"/>
      <protection hidden="1"/>
    </xf>
    <xf numFmtId="0" fontId="0" fillId="0" borderId="16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174" fontId="7" fillId="10" borderId="23" xfId="0" applyNumberFormat="1" applyFont="1" applyFill="1" applyBorder="1" applyAlignment="1" applyProtection="1">
      <alignment horizontal="center"/>
      <protection locked="0"/>
    </xf>
    <xf numFmtId="0" fontId="0" fillId="10" borderId="0" xfId="0" applyFont="1" applyFill="1" applyAlignment="1" applyProtection="1">
      <alignment horizontal="center"/>
      <protection locked="0"/>
    </xf>
    <xf numFmtId="2" fontId="0" fillId="10" borderId="23" xfId="0" applyNumberFormat="1" applyFon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hidden="1"/>
    </xf>
    <xf numFmtId="0" fontId="6" fillId="10" borderId="23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left" vertical="top" wrapText="1"/>
      <protection hidden="1"/>
    </xf>
    <xf numFmtId="0" fontId="1" fillId="0" borderId="16" xfId="0" applyFont="1" applyBorder="1" applyAlignment="1" applyProtection="1">
      <alignment horizontal="left" vertical="top" wrapText="1"/>
      <protection hidden="1"/>
    </xf>
    <xf numFmtId="0" fontId="1" fillId="0" borderId="14" xfId="0" applyFont="1" applyBorder="1" applyAlignment="1" applyProtection="1">
      <alignment vertical="top"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0" borderId="16" xfId="0" applyFont="1" applyBorder="1" applyAlignment="1" applyProtection="1">
      <alignment vertical="top" wrapText="1"/>
      <protection hidden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38100</xdr:rowOff>
    </xdr:from>
    <xdr:to>
      <xdr:col>24</xdr:col>
      <xdr:colOff>238125</xdr:colOff>
      <xdr:row>1</xdr:row>
      <xdr:rowOff>104775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857750" y="38100"/>
          <a:ext cx="1962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Форма № 7</a:t>
          </a:r>
        </a:p>
      </xdr:txBody>
    </xdr:sp>
    <xdr:clientData/>
  </xdr:twoCellAnchor>
  <xdr:twoCellAnchor>
    <xdr:from>
      <xdr:col>16</xdr:col>
      <xdr:colOff>76200</xdr:colOff>
      <xdr:row>1</xdr:row>
      <xdr:rowOff>66675</xdr:rowOff>
    </xdr:from>
    <xdr:to>
      <xdr:col>24</xdr:col>
      <xdr:colOff>257175</xdr:colOff>
      <xdr:row>5</xdr:row>
      <xdr:rowOff>19050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857750" y="209550"/>
          <a:ext cx="1981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Утверждена
постановлением Генерального Совета ФНПР 
от 03.04.2017   № 6-2</a:t>
          </a:r>
        </a:p>
      </xdr:txBody>
    </xdr:sp>
    <xdr:clientData/>
  </xdr:twoCellAnchor>
  <xdr:twoCellAnchor>
    <xdr:from>
      <xdr:col>4</xdr:col>
      <xdr:colOff>0</xdr:colOff>
      <xdr:row>85</xdr:row>
      <xdr:rowOff>571500</xdr:rowOff>
    </xdr:from>
    <xdr:to>
      <xdr:col>4</xdr:col>
      <xdr:colOff>0</xdr:colOff>
      <xdr:row>85</xdr:row>
      <xdr:rowOff>571500</xdr:rowOff>
    </xdr:to>
    <xdr:sp>
      <xdr:nvSpPr>
        <xdr:cNvPr id="3" name="Rectangle 3"/>
        <xdr:cNvSpPr>
          <a:spLocks/>
        </xdr:cNvSpPr>
      </xdr:nvSpPr>
      <xdr:spPr>
        <a:xfrm>
          <a:off x="866775" y="21412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4"/>
  <sheetViews>
    <sheetView tabSelected="1" zoomScalePageLayoutView="0" workbookViewId="0" topLeftCell="A1">
      <selection activeCell="X48" sqref="X48:Y48"/>
    </sheetView>
  </sheetViews>
  <sheetFormatPr defaultColWidth="10.33203125" defaultRowHeight="11.25"/>
  <cols>
    <col min="1" max="1" width="1.171875" style="3" customWidth="1"/>
    <col min="2" max="4" width="4.66015625" style="3" customWidth="1"/>
    <col min="5" max="5" width="4.83203125" style="3" customWidth="1"/>
    <col min="6" max="6" width="4.66015625" style="3" customWidth="1"/>
    <col min="7" max="7" width="5.5" style="3" customWidth="1"/>
    <col min="8" max="8" width="6.66015625" style="3" customWidth="1"/>
    <col min="9" max="9" width="4.16015625" style="3" customWidth="1"/>
    <col min="10" max="10" width="10.83203125" style="3" customWidth="1"/>
    <col min="11" max="11" width="4.66015625" style="3" customWidth="1"/>
    <col min="12" max="12" width="4.83203125" style="3" customWidth="1"/>
    <col min="13" max="13" width="9.83203125" style="3" customWidth="1"/>
    <col min="14" max="14" width="3.16015625" style="3" customWidth="1"/>
    <col min="15" max="15" width="5.5" style="3" customWidth="1"/>
    <col min="16" max="16" width="3.83203125" style="3" customWidth="1"/>
    <col min="17" max="17" width="3.5" style="3" customWidth="1"/>
    <col min="18" max="18" width="4.33203125" style="3" customWidth="1"/>
    <col min="19" max="19" width="3.5" style="3" customWidth="1"/>
    <col min="20" max="20" width="3.83203125" style="3" customWidth="1"/>
    <col min="21" max="21" width="2.83203125" style="3" customWidth="1"/>
    <col min="22" max="22" width="3.83203125" style="3" customWidth="1"/>
    <col min="23" max="23" width="4.16015625" style="3" customWidth="1"/>
    <col min="24" max="24" width="5.5" style="3" customWidth="1"/>
    <col min="25" max="25" width="5.33203125" style="3" customWidth="1"/>
    <col min="26" max="16384" width="10.33203125" style="3" customWidth="1"/>
  </cols>
  <sheetData>
    <row r="1" ht="11.25">
      <c r="Y1" s="9"/>
    </row>
    <row r="2" ht="11.25"/>
    <row r="3" ht="11.25"/>
    <row r="4" ht="11.25"/>
    <row r="5" ht="7.5" customHeight="1">
      <c r="P5" s="7"/>
    </row>
    <row r="6" ht="6" customHeight="1"/>
    <row r="7" spans="2:25" ht="12.75">
      <c r="B7" s="28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2:25" ht="12.75">
      <c r="B8" s="28" t="s">
        <v>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2:25" ht="14.25" customHeight="1">
      <c r="B9" s="28" t="s">
        <v>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2:25" ht="13.5" customHeight="1">
      <c r="B10" s="28" t="s">
        <v>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1:15" ht="15" customHeight="1">
      <c r="K11" s="10" t="s">
        <v>4</v>
      </c>
      <c r="L11" s="29"/>
      <c r="M11" s="29"/>
      <c r="N11" s="29"/>
      <c r="O11" s="11" t="s">
        <v>5</v>
      </c>
    </row>
    <row r="12" ht="6.75" customHeight="1"/>
    <row r="13" spans="2:25" ht="33.75" customHeight="1">
      <c r="B13" s="30" t="s">
        <v>76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2:25" ht="23.25" customHeight="1">
      <c r="B14" s="24" t="s">
        <v>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ht="4.5" customHeight="1"/>
    <row r="16" spans="2:25" ht="15.75" customHeight="1">
      <c r="B16" s="28" t="s"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ht="4.5" customHeight="1"/>
    <row r="18" spans="2:25" ht="15.75" customHeight="1">
      <c r="B18" s="62" t="s">
        <v>8</v>
      </c>
      <c r="C18" s="62"/>
      <c r="D18" s="62"/>
      <c r="E18" s="62"/>
      <c r="F18" s="62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</row>
    <row r="19" ht="4.5" customHeight="1"/>
    <row r="20" spans="2:25" ht="14.25" customHeight="1">
      <c r="B20" s="64" t="s">
        <v>9</v>
      </c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ht="5.25" customHeight="1"/>
    <row r="22" spans="2:25" ht="14.25" customHeight="1">
      <c r="B22" s="19" t="s">
        <v>10</v>
      </c>
      <c r="C22" s="1"/>
      <c r="D22" s="1"/>
      <c r="E22" s="1"/>
      <c r="F22" s="12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ht="3.75" customHeight="1"/>
    <row r="24" spans="2:25" ht="14.25" customHeight="1">
      <c r="B24" s="14" t="s">
        <v>11</v>
      </c>
      <c r="C24" s="2"/>
      <c r="D24" s="67"/>
      <c r="E24" s="67"/>
      <c r="F24" s="67"/>
      <c r="G24" s="67"/>
      <c r="H24" s="67"/>
      <c r="I24" s="66" t="s">
        <v>78</v>
      </c>
      <c r="J24" s="66"/>
      <c r="K24" s="67"/>
      <c r="L24" s="67"/>
      <c r="M24" s="67"/>
      <c r="N24" s="67"/>
      <c r="O24" s="67"/>
      <c r="P24" s="68" t="s">
        <v>79</v>
      </c>
      <c r="Q24" s="68"/>
      <c r="R24" s="57"/>
      <c r="S24" s="57"/>
      <c r="T24" s="57"/>
      <c r="U24" s="57"/>
      <c r="V24" s="57"/>
      <c r="W24" s="57"/>
      <c r="X24" s="57"/>
      <c r="Y24" s="57"/>
    </row>
    <row r="25" ht="5.25" customHeight="1"/>
    <row r="26" spans="2:25" ht="18.75" customHeight="1">
      <c r="B26" s="28" t="s">
        <v>12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ht="6" customHeight="1"/>
    <row r="28" spans="2:25" ht="27" customHeight="1">
      <c r="B28" s="104" t="s">
        <v>13</v>
      </c>
      <c r="C28" s="61" t="s">
        <v>14</v>
      </c>
      <c r="D28" s="61"/>
      <c r="E28" s="61"/>
      <c r="F28" s="61"/>
      <c r="G28" s="61"/>
      <c r="H28" s="61"/>
      <c r="I28" s="41" t="s">
        <v>77</v>
      </c>
      <c r="J28" s="42"/>
      <c r="K28" s="43"/>
      <c r="L28" s="41" t="s">
        <v>80</v>
      </c>
      <c r="M28" s="43"/>
      <c r="N28" s="41" t="s">
        <v>81</v>
      </c>
      <c r="O28" s="42"/>
      <c r="P28" s="42"/>
      <c r="Q28" s="43"/>
      <c r="R28" s="60" t="s">
        <v>15</v>
      </c>
      <c r="S28" s="60"/>
      <c r="T28" s="60"/>
      <c r="U28" s="60"/>
      <c r="V28" s="60"/>
      <c r="W28" s="60"/>
      <c r="X28" s="60"/>
      <c r="Y28" s="60"/>
    </row>
    <row r="29" spans="2:25" ht="24" customHeight="1">
      <c r="B29" s="105"/>
      <c r="C29" s="61"/>
      <c r="D29" s="61"/>
      <c r="E29" s="61"/>
      <c r="F29" s="61"/>
      <c r="G29" s="61"/>
      <c r="H29" s="61"/>
      <c r="I29" s="44"/>
      <c r="J29" s="45"/>
      <c r="K29" s="46"/>
      <c r="L29" s="44"/>
      <c r="M29" s="46"/>
      <c r="N29" s="44"/>
      <c r="O29" s="45"/>
      <c r="P29" s="45"/>
      <c r="Q29" s="46"/>
      <c r="R29" s="60" t="s">
        <v>16</v>
      </c>
      <c r="S29" s="60"/>
      <c r="T29" s="60"/>
      <c r="U29" s="60" t="s">
        <v>17</v>
      </c>
      <c r="V29" s="60"/>
      <c r="W29" s="60"/>
      <c r="X29" s="60"/>
      <c r="Y29" s="60"/>
    </row>
    <row r="30" spans="2:25" ht="39" customHeight="1">
      <c r="B30" s="87"/>
      <c r="C30" s="61"/>
      <c r="D30" s="61"/>
      <c r="E30" s="61"/>
      <c r="F30" s="61"/>
      <c r="G30" s="61"/>
      <c r="H30" s="61"/>
      <c r="I30" s="47"/>
      <c r="J30" s="48"/>
      <c r="K30" s="49"/>
      <c r="L30" s="47"/>
      <c r="M30" s="49"/>
      <c r="N30" s="47"/>
      <c r="O30" s="48"/>
      <c r="P30" s="48"/>
      <c r="Q30" s="49"/>
      <c r="R30" s="60"/>
      <c r="S30" s="60"/>
      <c r="T30" s="60"/>
      <c r="U30" s="60" t="s">
        <v>18</v>
      </c>
      <c r="V30" s="60"/>
      <c r="W30" s="60"/>
      <c r="X30" s="61" t="s">
        <v>19</v>
      </c>
      <c r="Y30" s="61"/>
    </row>
    <row r="31" spans="2:25" ht="11.25">
      <c r="B31" s="4" t="s">
        <v>20</v>
      </c>
      <c r="C31" s="69" t="s">
        <v>21</v>
      </c>
      <c r="D31" s="69"/>
      <c r="E31" s="69"/>
      <c r="F31" s="69"/>
      <c r="G31" s="69"/>
      <c r="H31" s="69"/>
      <c r="I31" s="69" t="s">
        <v>22</v>
      </c>
      <c r="J31" s="69"/>
      <c r="K31" s="69"/>
      <c r="L31" s="69" t="s">
        <v>23</v>
      </c>
      <c r="M31" s="69"/>
      <c r="N31" s="35" t="s">
        <v>24</v>
      </c>
      <c r="O31" s="36"/>
      <c r="P31" s="36"/>
      <c r="Q31" s="37"/>
      <c r="R31" s="69">
        <v>6</v>
      </c>
      <c r="S31" s="69"/>
      <c r="T31" s="69"/>
      <c r="U31" s="69">
        <v>7</v>
      </c>
      <c r="V31" s="69"/>
      <c r="W31" s="69"/>
      <c r="X31" s="69">
        <v>8</v>
      </c>
      <c r="Y31" s="69"/>
    </row>
    <row r="32" spans="2:25" ht="23.25" customHeight="1">
      <c r="B32" s="18" t="s">
        <v>20</v>
      </c>
      <c r="C32" s="70" t="s">
        <v>26</v>
      </c>
      <c r="D32" s="70"/>
      <c r="E32" s="70"/>
      <c r="F32" s="70"/>
      <c r="G32" s="70"/>
      <c r="H32" s="70"/>
      <c r="I32" s="56"/>
      <c r="J32" s="56"/>
      <c r="K32" s="56"/>
      <c r="L32" s="56"/>
      <c r="M32" s="56"/>
      <c r="N32" s="38"/>
      <c r="O32" s="39"/>
      <c r="P32" s="39"/>
      <c r="Q32" s="40"/>
      <c r="R32" s="53">
        <f>SUM(П20103,П20104,П20105)</f>
        <v>0</v>
      </c>
      <c r="S32" s="53">
        <v>44</v>
      </c>
      <c r="T32" s="53">
        <v>44</v>
      </c>
      <c r="U32" s="54" t="s">
        <v>27</v>
      </c>
      <c r="V32" s="54"/>
      <c r="W32" s="54"/>
      <c r="X32" s="54" t="s">
        <v>27</v>
      </c>
      <c r="Y32" s="54"/>
    </row>
    <row r="33" spans="2:25" ht="15" customHeight="1">
      <c r="B33" s="18"/>
      <c r="C33" s="58" t="s">
        <v>84</v>
      </c>
      <c r="D33" s="59"/>
      <c r="E33" s="59"/>
      <c r="F33" s="59"/>
      <c r="G33" s="59"/>
      <c r="H33" s="31"/>
      <c r="I33" s="50" t="s">
        <v>27</v>
      </c>
      <c r="J33" s="51"/>
      <c r="K33" s="52"/>
      <c r="L33" s="50" t="s">
        <v>27</v>
      </c>
      <c r="M33" s="52"/>
      <c r="N33" s="50" t="s">
        <v>27</v>
      </c>
      <c r="O33" s="51"/>
      <c r="P33" s="51"/>
      <c r="Q33" s="52"/>
      <c r="R33" s="32" t="s">
        <v>27</v>
      </c>
      <c r="S33" s="33"/>
      <c r="T33" s="34"/>
      <c r="U33" s="25" t="s">
        <v>27</v>
      </c>
      <c r="V33" s="26"/>
      <c r="W33" s="27"/>
      <c r="X33" s="25" t="s">
        <v>27</v>
      </c>
      <c r="Y33" s="27"/>
    </row>
    <row r="34" spans="2:25" ht="34.5" customHeight="1">
      <c r="B34" s="18">
        <v>1.1</v>
      </c>
      <c r="C34" s="55" t="s">
        <v>83</v>
      </c>
      <c r="D34" s="55"/>
      <c r="E34" s="55"/>
      <c r="F34" s="55"/>
      <c r="G34" s="55"/>
      <c r="H34" s="55"/>
      <c r="I34" s="56"/>
      <c r="J34" s="56"/>
      <c r="K34" s="56"/>
      <c r="L34" s="56"/>
      <c r="M34" s="56"/>
      <c r="N34" s="38"/>
      <c r="O34" s="39"/>
      <c r="P34" s="39"/>
      <c r="Q34" s="40"/>
      <c r="R34" s="53">
        <f>SUM(П20113,П20114,П20115)</f>
        <v>0</v>
      </c>
      <c r="S34" s="53">
        <v>44</v>
      </c>
      <c r="T34" s="53">
        <v>44</v>
      </c>
      <c r="U34" s="54" t="s">
        <v>27</v>
      </c>
      <c r="V34" s="54"/>
      <c r="W34" s="54"/>
      <c r="X34" s="54" t="s">
        <v>27</v>
      </c>
      <c r="Y34" s="54"/>
    </row>
    <row r="35" spans="2:25" ht="22.5" customHeight="1">
      <c r="B35" s="18">
        <v>1.2</v>
      </c>
      <c r="C35" s="71" t="s">
        <v>82</v>
      </c>
      <c r="D35" s="71"/>
      <c r="E35" s="71"/>
      <c r="F35" s="71"/>
      <c r="G35" s="71"/>
      <c r="H35" s="71"/>
      <c r="I35" s="54" t="s">
        <v>27</v>
      </c>
      <c r="J35" s="54"/>
      <c r="K35" s="54"/>
      <c r="L35" s="56"/>
      <c r="M35" s="56"/>
      <c r="N35" s="38"/>
      <c r="O35" s="39"/>
      <c r="P35" s="39"/>
      <c r="Q35" s="40"/>
      <c r="R35" s="53">
        <f>SUM(П20124,П20125)</f>
        <v>0</v>
      </c>
      <c r="S35" s="53">
        <v>0</v>
      </c>
      <c r="T35" s="53">
        <v>0</v>
      </c>
      <c r="U35" s="54" t="s">
        <v>27</v>
      </c>
      <c r="V35" s="54"/>
      <c r="W35" s="54"/>
      <c r="X35" s="54" t="s">
        <v>27</v>
      </c>
      <c r="Y35" s="54"/>
    </row>
    <row r="36" spans="2:25" ht="34.5" customHeight="1">
      <c r="B36" s="18">
        <v>2</v>
      </c>
      <c r="C36" s="72" t="s">
        <v>28</v>
      </c>
      <c r="D36" s="72"/>
      <c r="E36" s="72"/>
      <c r="F36" s="72"/>
      <c r="G36" s="72"/>
      <c r="H36" s="72"/>
      <c r="I36" s="56"/>
      <c r="J36" s="56"/>
      <c r="K36" s="56"/>
      <c r="L36" s="56"/>
      <c r="M36" s="56"/>
      <c r="N36" s="38"/>
      <c r="O36" s="39"/>
      <c r="P36" s="39"/>
      <c r="Q36" s="40"/>
      <c r="R36" s="53">
        <f>SUM(П20203,П20204,П20205)</f>
        <v>0</v>
      </c>
      <c r="S36" s="53">
        <v>1</v>
      </c>
      <c r="T36" s="53">
        <v>1</v>
      </c>
      <c r="U36" s="54" t="s">
        <v>27</v>
      </c>
      <c r="V36" s="54"/>
      <c r="W36" s="54"/>
      <c r="X36" s="54" t="s">
        <v>27</v>
      </c>
      <c r="Y36" s="54"/>
    </row>
    <row r="37" spans="2:25" ht="15.75" customHeight="1">
      <c r="B37" s="18">
        <v>3</v>
      </c>
      <c r="C37" s="73" t="s">
        <v>29</v>
      </c>
      <c r="D37" s="73"/>
      <c r="E37" s="73"/>
      <c r="F37" s="73"/>
      <c r="G37" s="73"/>
      <c r="H37" s="73"/>
      <c r="I37" s="56"/>
      <c r="J37" s="56"/>
      <c r="K37" s="56"/>
      <c r="L37" s="56"/>
      <c r="M37" s="56"/>
      <c r="N37" s="38"/>
      <c r="O37" s="39"/>
      <c r="P37" s="39"/>
      <c r="Q37" s="40"/>
      <c r="R37" s="53">
        <f>SUM(П20303,П20304,П20305)</f>
        <v>0</v>
      </c>
      <c r="S37" s="53">
        <v>10869</v>
      </c>
      <c r="T37" s="53">
        <v>10869</v>
      </c>
      <c r="U37" s="56"/>
      <c r="V37" s="56"/>
      <c r="W37" s="56"/>
      <c r="X37" s="56"/>
      <c r="Y37" s="56"/>
    </row>
    <row r="38" spans="2:25" ht="15.75" customHeight="1">
      <c r="B38" s="18">
        <v>4</v>
      </c>
      <c r="C38" s="73" t="s">
        <v>30</v>
      </c>
      <c r="D38" s="73"/>
      <c r="E38" s="73"/>
      <c r="F38" s="73"/>
      <c r="G38" s="73"/>
      <c r="H38" s="73"/>
      <c r="I38" s="56"/>
      <c r="J38" s="56"/>
      <c r="K38" s="56"/>
      <c r="L38" s="56"/>
      <c r="M38" s="56"/>
      <c r="N38" s="38"/>
      <c r="O38" s="39"/>
      <c r="P38" s="39"/>
      <c r="Q38" s="40"/>
      <c r="R38" s="53">
        <f>SUM(П20403,П20404,П20405)</f>
        <v>0</v>
      </c>
      <c r="S38" s="53">
        <v>10217</v>
      </c>
      <c r="T38" s="53">
        <v>10217</v>
      </c>
      <c r="U38" s="56"/>
      <c r="V38" s="56"/>
      <c r="W38" s="56"/>
      <c r="X38" s="56"/>
      <c r="Y38" s="56"/>
    </row>
    <row r="39" spans="2:25" ht="21.75" customHeight="1">
      <c r="B39" s="18">
        <v>4.1</v>
      </c>
      <c r="C39" s="74" t="s">
        <v>85</v>
      </c>
      <c r="D39" s="74"/>
      <c r="E39" s="74"/>
      <c r="F39" s="74"/>
      <c r="G39" s="74"/>
      <c r="H39" s="74"/>
      <c r="I39" s="56"/>
      <c r="J39" s="56">
        <v>625</v>
      </c>
      <c r="K39" s="56">
        <v>625</v>
      </c>
      <c r="L39" s="56"/>
      <c r="M39" s="56"/>
      <c r="N39" s="38"/>
      <c r="O39" s="39"/>
      <c r="P39" s="39"/>
      <c r="Q39" s="40"/>
      <c r="R39" s="53">
        <f>SUM(П20413,П20414,П20415)</f>
        <v>0</v>
      </c>
      <c r="S39" s="53">
        <v>625</v>
      </c>
      <c r="T39" s="53">
        <v>625</v>
      </c>
      <c r="U39" s="56"/>
      <c r="V39" s="56"/>
      <c r="W39" s="56"/>
      <c r="X39" s="56"/>
      <c r="Y39" s="56"/>
    </row>
    <row r="40" spans="2:25" ht="24" customHeight="1">
      <c r="B40" s="18">
        <v>5</v>
      </c>
      <c r="C40" s="72" t="s">
        <v>32</v>
      </c>
      <c r="D40" s="72"/>
      <c r="E40" s="72"/>
      <c r="F40" s="72"/>
      <c r="G40" s="72"/>
      <c r="H40" s="72"/>
      <c r="I40" s="54" t="s">
        <v>27</v>
      </c>
      <c r="J40" s="54"/>
      <c r="K40" s="54"/>
      <c r="L40" s="56"/>
      <c r="M40" s="56"/>
      <c r="N40" s="38"/>
      <c r="O40" s="39"/>
      <c r="P40" s="39"/>
      <c r="Q40" s="40"/>
      <c r="R40" s="53">
        <f>SUM(П20504,П20505)</f>
        <v>0</v>
      </c>
      <c r="S40" s="53">
        <v>655</v>
      </c>
      <c r="T40" s="53">
        <v>655</v>
      </c>
      <c r="U40" s="56"/>
      <c r="V40" s="56"/>
      <c r="W40" s="56"/>
      <c r="X40" s="56"/>
      <c r="Y40" s="56"/>
    </row>
    <row r="41" spans="2:25" ht="15" customHeight="1">
      <c r="B41" s="18">
        <v>6</v>
      </c>
      <c r="C41" s="73" t="s">
        <v>30</v>
      </c>
      <c r="D41" s="73"/>
      <c r="E41" s="73"/>
      <c r="F41" s="73"/>
      <c r="G41" s="73"/>
      <c r="H41" s="73"/>
      <c r="I41" s="54" t="s">
        <v>27</v>
      </c>
      <c r="J41" s="54"/>
      <c r="K41" s="54"/>
      <c r="L41" s="56"/>
      <c r="M41" s="56"/>
      <c r="N41" s="38"/>
      <c r="O41" s="39"/>
      <c r="P41" s="39"/>
      <c r="Q41" s="40"/>
      <c r="R41" s="53">
        <f>SUM(П20604,П20605)</f>
        <v>0</v>
      </c>
      <c r="S41" s="53">
        <v>655</v>
      </c>
      <c r="T41" s="53">
        <v>655</v>
      </c>
      <c r="U41" s="56"/>
      <c r="V41" s="56"/>
      <c r="W41" s="56"/>
      <c r="X41" s="56"/>
      <c r="Y41" s="56"/>
    </row>
    <row r="42" spans="2:25" ht="24.75" customHeight="1">
      <c r="B42" s="18">
        <v>6.1</v>
      </c>
      <c r="C42" s="74" t="s">
        <v>31</v>
      </c>
      <c r="D42" s="74"/>
      <c r="E42" s="74"/>
      <c r="F42" s="74"/>
      <c r="G42" s="74"/>
      <c r="H42" s="74"/>
      <c r="I42" s="54" t="s">
        <v>27</v>
      </c>
      <c r="J42" s="54"/>
      <c r="K42" s="54"/>
      <c r="L42" s="56"/>
      <c r="M42" s="56"/>
      <c r="N42" s="38"/>
      <c r="O42" s="39"/>
      <c r="P42" s="39"/>
      <c r="Q42" s="40"/>
      <c r="R42" s="53">
        <f>SUM(П20614,П20615)</f>
        <v>0</v>
      </c>
      <c r="S42" s="53">
        <v>154</v>
      </c>
      <c r="T42" s="53">
        <v>154</v>
      </c>
      <c r="U42" s="56"/>
      <c r="V42" s="56"/>
      <c r="W42" s="56"/>
      <c r="X42" s="56"/>
      <c r="Y42" s="56"/>
    </row>
    <row r="43" spans="2:25" ht="17.25" customHeight="1">
      <c r="B43" s="18">
        <v>7</v>
      </c>
      <c r="C43" s="70" t="s">
        <v>33</v>
      </c>
      <c r="D43" s="70"/>
      <c r="E43" s="70"/>
      <c r="F43" s="70"/>
      <c r="G43" s="70"/>
      <c r="H43" s="70"/>
      <c r="I43" s="53">
        <f>SUM(0,П20303)</f>
        <v>0</v>
      </c>
      <c r="J43" s="53">
        <v>10789</v>
      </c>
      <c r="K43" s="53">
        <v>10789</v>
      </c>
      <c r="L43" s="53">
        <f>SUM(П20304,П20504)</f>
        <v>0</v>
      </c>
      <c r="M43" s="53">
        <v>0</v>
      </c>
      <c r="N43" s="75">
        <f>SUM(П20305,П20505)</f>
        <v>0</v>
      </c>
      <c r="O43" s="76"/>
      <c r="P43" s="76"/>
      <c r="Q43" s="77"/>
      <c r="R43" s="53">
        <f>SUM(П20306,П20506)</f>
        <v>0</v>
      </c>
      <c r="S43" s="53">
        <v>11524</v>
      </c>
      <c r="T43" s="53">
        <v>11524</v>
      </c>
      <c r="U43" s="53">
        <f>SUM(П20307,П20507)</f>
        <v>0</v>
      </c>
      <c r="V43" s="53">
        <v>9289</v>
      </c>
      <c r="W43" s="53">
        <v>9289</v>
      </c>
      <c r="X43" s="53">
        <f>SUM(П20308,П20508)</f>
        <v>0</v>
      </c>
      <c r="Y43" s="53">
        <v>937</v>
      </c>
    </row>
    <row r="44" spans="2:25" ht="16.5" customHeight="1">
      <c r="B44" s="18">
        <v>8</v>
      </c>
      <c r="C44" s="73" t="s">
        <v>30</v>
      </c>
      <c r="D44" s="73"/>
      <c r="E44" s="73"/>
      <c r="F44" s="73"/>
      <c r="G44" s="73"/>
      <c r="H44" s="73"/>
      <c r="I44" s="53">
        <f>SUM(0,П20403)</f>
        <v>0</v>
      </c>
      <c r="J44" s="53">
        <v>10137</v>
      </c>
      <c r="K44" s="53">
        <v>10137</v>
      </c>
      <c r="L44" s="53">
        <f>SUM(П20404,П20604)</f>
        <v>0</v>
      </c>
      <c r="M44" s="53">
        <v>0</v>
      </c>
      <c r="N44" s="75">
        <f>SUM(П20605,П20405)</f>
        <v>0</v>
      </c>
      <c r="O44" s="76"/>
      <c r="P44" s="76"/>
      <c r="Q44" s="77"/>
      <c r="R44" s="53">
        <f>SUM(П20406,П20606)</f>
        <v>0</v>
      </c>
      <c r="S44" s="53">
        <v>10872</v>
      </c>
      <c r="T44" s="53">
        <v>10872</v>
      </c>
      <c r="U44" s="53">
        <f>SUM(П20407,П20607)</f>
        <v>0</v>
      </c>
      <c r="V44" s="53">
        <v>9272</v>
      </c>
      <c r="W44" s="53">
        <v>9272</v>
      </c>
      <c r="X44" s="53">
        <f>SUM(П20408,П20608)</f>
        <v>0</v>
      </c>
      <c r="Y44" s="53">
        <v>887</v>
      </c>
    </row>
    <row r="45" spans="2:25" ht="32.25" customHeight="1">
      <c r="B45" s="18">
        <v>9</v>
      </c>
      <c r="C45" s="72" t="s">
        <v>86</v>
      </c>
      <c r="D45" s="72"/>
      <c r="E45" s="72"/>
      <c r="F45" s="72"/>
      <c r="G45" s="72"/>
      <c r="H45" s="72"/>
      <c r="I45" s="78">
        <f>IF(П20703=0,0,ROUND(100*П20803/П20703,2))</f>
        <v>0</v>
      </c>
      <c r="J45" s="78">
        <v>93.96</v>
      </c>
      <c r="K45" s="78">
        <v>93.96</v>
      </c>
      <c r="L45" s="78">
        <f>IF(П20704=0,0,ROUND(100*П20804/П20704,2))</f>
        <v>0</v>
      </c>
      <c r="M45" s="78">
        <v>0</v>
      </c>
      <c r="N45" s="79">
        <f>IF(П20705=0,0,ROUND(100*П20805/П20705,2))</f>
        <v>0</v>
      </c>
      <c r="O45" s="80"/>
      <c r="P45" s="80"/>
      <c r="Q45" s="81"/>
      <c r="R45" s="78">
        <f>IF(П20706=0,0,ROUND(100*П20806/П20706,2))</f>
        <v>0</v>
      </c>
      <c r="S45" s="78">
        <v>94.34</v>
      </c>
      <c r="T45" s="78">
        <v>94.34</v>
      </c>
      <c r="U45" s="78">
        <f>IF(П20707=0,0,ROUND(100*П20807/П20707,2))</f>
        <v>0</v>
      </c>
      <c r="V45" s="78">
        <v>80.46</v>
      </c>
      <c r="W45" s="78">
        <v>80.46</v>
      </c>
      <c r="X45" s="78">
        <f>IF(П20708=0,0,ROUND(100*П20808/П20708,2))</f>
        <v>0</v>
      </c>
      <c r="Y45" s="78">
        <v>7.7</v>
      </c>
    </row>
    <row r="46" spans="2:25" ht="27.75" customHeight="1">
      <c r="B46" s="18">
        <v>10</v>
      </c>
      <c r="C46" s="72" t="s">
        <v>110</v>
      </c>
      <c r="D46" s="72"/>
      <c r="E46" s="72"/>
      <c r="F46" s="72"/>
      <c r="G46" s="72"/>
      <c r="H46" s="72"/>
      <c r="I46" s="56"/>
      <c r="J46" s="56"/>
      <c r="K46" s="56"/>
      <c r="L46" s="56"/>
      <c r="M46" s="56"/>
      <c r="N46" s="38"/>
      <c r="O46" s="39"/>
      <c r="P46" s="39"/>
      <c r="Q46" s="40"/>
      <c r="R46" s="53">
        <f>SUM(П21003,П21004,П21005)</f>
        <v>0</v>
      </c>
      <c r="S46" s="53">
        <v>672</v>
      </c>
      <c r="T46" s="53">
        <v>672</v>
      </c>
      <c r="U46" s="56"/>
      <c r="V46" s="56"/>
      <c r="W46" s="56"/>
      <c r="X46" s="54" t="s">
        <v>27</v>
      </c>
      <c r="Y46" s="54"/>
    </row>
    <row r="47" spans="2:25" ht="22.5" customHeight="1">
      <c r="B47" s="18">
        <v>11</v>
      </c>
      <c r="C47" s="72" t="s">
        <v>87</v>
      </c>
      <c r="D47" s="72"/>
      <c r="E47" s="72"/>
      <c r="F47" s="72"/>
      <c r="G47" s="72"/>
      <c r="H47" s="72"/>
      <c r="I47" s="56"/>
      <c r="J47" s="56"/>
      <c r="K47" s="56"/>
      <c r="L47" s="56"/>
      <c r="M47" s="56"/>
      <c r="N47" s="38"/>
      <c r="O47" s="39"/>
      <c r="P47" s="39"/>
      <c r="Q47" s="40"/>
      <c r="R47" s="53">
        <f>SUM(П21103,П21104,П21105)</f>
        <v>0</v>
      </c>
      <c r="S47" s="53">
        <v>0</v>
      </c>
      <c r="T47" s="53">
        <v>0</v>
      </c>
      <c r="U47" s="56"/>
      <c r="V47" s="56"/>
      <c r="W47" s="56"/>
      <c r="X47" s="56"/>
      <c r="Y47" s="56"/>
    </row>
    <row r="48" spans="2:25" ht="17.25" customHeight="1">
      <c r="B48" s="18">
        <v>12</v>
      </c>
      <c r="C48" s="73" t="s">
        <v>38</v>
      </c>
      <c r="D48" s="73"/>
      <c r="E48" s="73"/>
      <c r="F48" s="73"/>
      <c r="G48" s="73"/>
      <c r="H48" s="73"/>
      <c r="I48" s="53">
        <f>SUM(П20803,П21003,П21103)</f>
        <v>0</v>
      </c>
      <c r="J48" s="53">
        <v>10809</v>
      </c>
      <c r="K48" s="53">
        <v>10809</v>
      </c>
      <c r="L48" s="53">
        <f>SUM(П20804,П21004,П21104)</f>
        <v>0</v>
      </c>
      <c r="M48" s="53">
        <v>0</v>
      </c>
      <c r="N48" s="75">
        <f>SUM(П20805,П21005,П21105)</f>
        <v>0</v>
      </c>
      <c r="O48" s="76"/>
      <c r="P48" s="76"/>
      <c r="Q48" s="77"/>
      <c r="R48" s="53">
        <f>SUM(П20806,П21006,П21106)</f>
        <v>0</v>
      </c>
      <c r="S48" s="53">
        <v>11544</v>
      </c>
      <c r="T48" s="53">
        <v>11544</v>
      </c>
      <c r="U48" s="53">
        <f>SUM(П20807,П21007,П21107)</f>
        <v>0</v>
      </c>
      <c r="V48" s="53">
        <v>9904</v>
      </c>
      <c r="W48" s="53">
        <v>9904</v>
      </c>
      <c r="X48" s="53">
        <f>SUM(П20808,П21108)</f>
        <v>0</v>
      </c>
      <c r="Y48" s="53">
        <v>887</v>
      </c>
    </row>
    <row r="49" spans="2:25" ht="25.5" customHeight="1">
      <c r="B49" s="18">
        <v>13</v>
      </c>
      <c r="C49" s="72" t="s">
        <v>39</v>
      </c>
      <c r="D49" s="72"/>
      <c r="E49" s="72"/>
      <c r="F49" s="72"/>
      <c r="G49" s="72"/>
      <c r="H49" s="72"/>
      <c r="I49" s="56"/>
      <c r="J49" s="56"/>
      <c r="K49" s="56"/>
      <c r="L49" s="56"/>
      <c r="M49" s="56"/>
      <c r="N49" s="38"/>
      <c r="O49" s="39"/>
      <c r="P49" s="39"/>
      <c r="Q49" s="40"/>
      <c r="R49" s="53">
        <f>SUM(П21303,П21304,П21305)</f>
        <v>0</v>
      </c>
      <c r="S49" s="53">
        <v>182</v>
      </c>
      <c r="T49" s="53">
        <v>182</v>
      </c>
      <c r="U49" s="56"/>
      <c r="V49" s="56"/>
      <c r="W49" s="56"/>
      <c r="X49" s="56"/>
      <c r="Y49" s="56"/>
    </row>
    <row r="50" spans="2:25" ht="18" customHeight="1">
      <c r="B50" s="18">
        <v>14</v>
      </c>
      <c r="C50" s="73" t="s">
        <v>40</v>
      </c>
      <c r="D50" s="73"/>
      <c r="E50" s="73"/>
      <c r="F50" s="73"/>
      <c r="G50" s="73"/>
      <c r="H50" s="73"/>
      <c r="I50" s="56"/>
      <c r="J50" s="56"/>
      <c r="K50" s="56"/>
      <c r="L50" s="56"/>
      <c r="M50" s="56"/>
      <c r="N50" s="38"/>
      <c r="O50" s="39"/>
      <c r="P50" s="39"/>
      <c r="Q50" s="40"/>
      <c r="R50" s="53">
        <f>SUM(П21403,П21404,П21405)</f>
        <v>0</v>
      </c>
      <c r="S50" s="53">
        <v>0</v>
      </c>
      <c r="T50" s="53">
        <v>0</v>
      </c>
      <c r="U50" s="56"/>
      <c r="V50" s="56"/>
      <c r="W50" s="56"/>
      <c r="X50" s="56"/>
      <c r="Y50" s="56"/>
    </row>
    <row r="51" spans="2:25" ht="24" customHeight="1">
      <c r="B51" s="18">
        <v>15</v>
      </c>
      <c r="C51" s="72" t="s">
        <v>41</v>
      </c>
      <c r="D51" s="72"/>
      <c r="E51" s="72"/>
      <c r="F51" s="72"/>
      <c r="G51" s="72"/>
      <c r="H51" s="72"/>
      <c r="I51" s="56"/>
      <c r="J51" s="56"/>
      <c r="K51" s="56"/>
      <c r="L51" s="56"/>
      <c r="M51" s="56"/>
      <c r="N51" s="38"/>
      <c r="O51" s="39"/>
      <c r="P51" s="39"/>
      <c r="Q51" s="40"/>
      <c r="R51" s="53">
        <f>SUM(П21503,П21504,П21505)</f>
        <v>0</v>
      </c>
      <c r="S51" s="53">
        <v>42</v>
      </c>
      <c r="T51" s="53">
        <v>42</v>
      </c>
      <c r="U51" s="82" t="s">
        <v>27</v>
      </c>
      <c r="V51" s="82"/>
      <c r="W51" s="82"/>
      <c r="X51" s="82" t="s">
        <v>27</v>
      </c>
      <c r="Y51" s="82"/>
    </row>
    <row r="52" spans="2:25" ht="18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25" ht="21" customHeight="1">
      <c r="B53" s="28" t="s">
        <v>42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ht="9.75" customHeight="1"/>
    <row r="55" spans="2:25" ht="15.75" customHeight="1">
      <c r="B55" s="15" t="s">
        <v>13</v>
      </c>
      <c r="C55" s="60" t="s">
        <v>43</v>
      </c>
      <c r="D55" s="60"/>
      <c r="E55" s="60"/>
      <c r="F55" s="60"/>
      <c r="G55" s="60"/>
      <c r="H55" s="60"/>
      <c r="I55" s="60"/>
      <c r="J55" s="60"/>
      <c r="K55" s="60"/>
      <c r="L55" s="60"/>
      <c r="M55" s="60" t="s">
        <v>16</v>
      </c>
      <c r="N55" s="60"/>
      <c r="O55" s="60"/>
      <c r="P55" s="60"/>
      <c r="Q55" s="60" t="s">
        <v>44</v>
      </c>
      <c r="R55" s="60"/>
      <c r="S55" s="60"/>
      <c r="T55" s="60"/>
      <c r="U55" s="60"/>
      <c r="V55" s="60"/>
      <c r="W55" s="60"/>
      <c r="X55" s="60"/>
      <c r="Y55" s="60"/>
    </row>
    <row r="56" spans="2:25" ht="48" customHeight="1">
      <c r="B56" s="17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 t="s">
        <v>45</v>
      </c>
      <c r="R56" s="61"/>
      <c r="S56" s="61"/>
      <c r="T56" s="61" t="s">
        <v>46</v>
      </c>
      <c r="U56" s="61"/>
      <c r="V56" s="61"/>
      <c r="W56" s="61" t="s">
        <v>47</v>
      </c>
      <c r="X56" s="61"/>
      <c r="Y56" s="61"/>
    </row>
    <row r="57" spans="2:25" ht="11.25" customHeight="1">
      <c r="B57" s="20" t="s">
        <v>20</v>
      </c>
      <c r="C57" s="83" t="s">
        <v>21</v>
      </c>
      <c r="D57" s="83"/>
      <c r="E57" s="83"/>
      <c r="F57" s="83"/>
      <c r="G57" s="83"/>
      <c r="H57" s="83"/>
      <c r="I57" s="83"/>
      <c r="J57" s="83"/>
      <c r="K57" s="83"/>
      <c r="L57" s="83"/>
      <c r="M57" s="83" t="s">
        <v>22</v>
      </c>
      <c r="N57" s="83"/>
      <c r="O57" s="83"/>
      <c r="P57" s="83"/>
      <c r="Q57" s="83" t="s">
        <v>23</v>
      </c>
      <c r="R57" s="83"/>
      <c r="S57" s="83"/>
      <c r="T57" s="83" t="s">
        <v>24</v>
      </c>
      <c r="U57" s="83"/>
      <c r="V57" s="83"/>
      <c r="W57" s="83" t="s">
        <v>25</v>
      </c>
      <c r="X57" s="83"/>
      <c r="Y57" s="83"/>
    </row>
    <row r="58" spans="2:25" ht="22.5" customHeight="1">
      <c r="B58" s="22" t="s">
        <v>20</v>
      </c>
      <c r="C58" s="72" t="s">
        <v>48</v>
      </c>
      <c r="D58" s="72"/>
      <c r="E58" s="72"/>
      <c r="F58" s="72"/>
      <c r="G58" s="72"/>
      <c r="H58" s="72"/>
      <c r="I58" s="72"/>
      <c r="J58" s="72"/>
      <c r="K58" s="72"/>
      <c r="L58" s="72"/>
      <c r="M58" s="85">
        <f>SUM(П30113,П30123,П30133)</f>
        <v>0</v>
      </c>
      <c r="N58" s="85">
        <v>44</v>
      </c>
      <c r="O58" s="85">
        <v>44</v>
      </c>
      <c r="P58" s="85">
        <v>44</v>
      </c>
      <c r="Q58" s="85">
        <f>SUM(П30114,П30124,П30134)</f>
        <v>0</v>
      </c>
      <c r="R58" s="85">
        <v>1</v>
      </c>
      <c r="S58" s="85">
        <v>1</v>
      </c>
      <c r="T58" s="85">
        <f>SUM(П30115,П30125,П30135)</f>
        <v>0</v>
      </c>
      <c r="U58" s="85">
        <v>2</v>
      </c>
      <c r="V58" s="85">
        <v>2</v>
      </c>
      <c r="W58" s="85">
        <f>SUM(П30116,П30126,П30136)</f>
        <v>0</v>
      </c>
      <c r="X58" s="85">
        <v>1</v>
      </c>
      <c r="Y58" s="85">
        <v>1</v>
      </c>
    </row>
    <row r="59" spans="2:25" ht="12.75" customHeight="1">
      <c r="B59" s="22"/>
      <c r="C59" s="58" t="s">
        <v>84</v>
      </c>
      <c r="D59" s="107"/>
      <c r="E59" s="107"/>
      <c r="F59" s="107"/>
      <c r="G59" s="107"/>
      <c r="H59" s="107"/>
      <c r="I59" s="107"/>
      <c r="J59" s="107"/>
      <c r="K59" s="107"/>
      <c r="L59" s="108"/>
      <c r="M59" s="101" t="s">
        <v>27</v>
      </c>
      <c r="N59" s="102"/>
      <c r="O59" s="102"/>
      <c r="P59" s="103"/>
      <c r="Q59" s="101" t="s">
        <v>27</v>
      </c>
      <c r="R59" s="102"/>
      <c r="S59" s="103"/>
      <c r="T59" s="101" t="s">
        <v>27</v>
      </c>
      <c r="U59" s="102"/>
      <c r="V59" s="103"/>
      <c r="W59" s="101" t="s">
        <v>27</v>
      </c>
      <c r="X59" s="102"/>
      <c r="Y59" s="103"/>
    </row>
    <row r="60" spans="2:25" ht="24" customHeight="1">
      <c r="B60" s="22">
        <v>1.1</v>
      </c>
      <c r="C60" s="74" t="s">
        <v>89</v>
      </c>
      <c r="D60" s="74"/>
      <c r="E60" s="74"/>
      <c r="F60" s="74"/>
      <c r="G60" s="74"/>
      <c r="H60" s="74"/>
      <c r="I60" s="74"/>
      <c r="J60" s="74"/>
      <c r="K60" s="74"/>
      <c r="L60" s="7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2:25" ht="24" customHeight="1">
      <c r="B61" s="22">
        <v>1.2</v>
      </c>
      <c r="C61" s="74" t="s">
        <v>90</v>
      </c>
      <c r="D61" s="74"/>
      <c r="E61" s="74"/>
      <c r="F61" s="74"/>
      <c r="G61" s="74"/>
      <c r="H61" s="74"/>
      <c r="I61" s="74"/>
      <c r="J61" s="74"/>
      <c r="K61" s="74"/>
      <c r="L61" s="7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2:25" ht="25.5" customHeight="1">
      <c r="B62" s="22">
        <v>1.3</v>
      </c>
      <c r="C62" s="74" t="s">
        <v>91</v>
      </c>
      <c r="D62" s="74"/>
      <c r="E62" s="74"/>
      <c r="F62" s="74"/>
      <c r="G62" s="74"/>
      <c r="H62" s="74"/>
      <c r="I62" s="74"/>
      <c r="J62" s="74"/>
      <c r="K62" s="74"/>
      <c r="L62" s="7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2:25" ht="17.25" customHeight="1">
      <c r="B63" s="22">
        <v>2</v>
      </c>
      <c r="C63" s="73" t="s">
        <v>49</v>
      </c>
      <c r="D63" s="73"/>
      <c r="E63" s="73"/>
      <c r="F63" s="73"/>
      <c r="G63" s="73"/>
      <c r="H63" s="73"/>
      <c r="I63" s="73"/>
      <c r="J63" s="73"/>
      <c r="K63" s="73"/>
      <c r="L63" s="73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2:25" ht="15" customHeight="1">
      <c r="B64" s="22">
        <v>3</v>
      </c>
      <c r="C64" s="73" t="s">
        <v>50</v>
      </c>
      <c r="D64" s="73"/>
      <c r="E64" s="73"/>
      <c r="F64" s="73"/>
      <c r="G64" s="73"/>
      <c r="H64" s="73"/>
      <c r="I64" s="73"/>
      <c r="J64" s="73"/>
      <c r="K64" s="73"/>
      <c r="L64" s="73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2:25" ht="24" customHeight="1">
      <c r="B65" s="22">
        <v>4</v>
      </c>
      <c r="C65" s="72" t="s">
        <v>51</v>
      </c>
      <c r="D65" s="72"/>
      <c r="E65" s="72"/>
      <c r="F65" s="72"/>
      <c r="G65" s="72"/>
      <c r="H65" s="72"/>
      <c r="I65" s="72"/>
      <c r="J65" s="72"/>
      <c r="K65" s="72"/>
      <c r="L65" s="72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2:25" ht="15" customHeight="1">
      <c r="B66" s="22">
        <v>5</v>
      </c>
      <c r="C66" s="73" t="s">
        <v>52</v>
      </c>
      <c r="D66" s="73"/>
      <c r="E66" s="73"/>
      <c r="F66" s="73"/>
      <c r="G66" s="73"/>
      <c r="H66" s="73"/>
      <c r="I66" s="73"/>
      <c r="J66" s="73"/>
      <c r="K66" s="73"/>
      <c r="L66" s="73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2:25" ht="25.5" customHeight="1">
      <c r="B67" s="22">
        <v>6</v>
      </c>
      <c r="C67" s="72" t="s">
        <v>53</v>
      </c>
      <c r="D67" s="72"/>
      <c r="E67" s="72"/>
      <c r="F67" s="72"/>
      <c r="G67" s="72"/>
      <c r="H67" s="72"/>
      <c r="I67" s="72"/>
      <c r="J67" s="72"/>
      <c r="K67" s="72"/>
      <c r="L67" s="72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2:25" ht="14.25" customHeight="1">
      <c r="B68" s="22">
        <v>7</v>
      </c>
      <c r="C68" s="73" t="s">
        <v>54</v>
      </c>
      <c r="D68" s="73"/>
      <c r="E68" s="73"/>
      <c r="F68" s="73"/>
      <c r="G68" s="73"/>
      <c r="H68" s="73"/>
      <c r="I68" s="73"/>
      <c r="J68" s="73"/>
      <c r="K68" s="73"/>
      <c r="L68" s="73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2:25" ht="24" customHeight="1">
      <c r="B69" s="22">
        <v>8</v>
      </c>
      <c r="C69" s="109" t="s">
        <v>92</v>
      </c>
      <c r="D69" s="110"/>
      <c r="E69" s="110"/>
      <c r="F69" s="110"/>
      <c r="G69" s="110"/>
      <c r="H69" s="110"/>
      <c r="I69" s="110"/>
      <c r="J69" s="110"/>
      <c r="K69" s="110"/>
      <c r="L69" s="111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2:25" ht="24.75" customHeight="1">
      <c r="B70" s="22">
        <v>9</v>
      </c>
      <c r="C70" s="109" t="s">
        <v>93</v>
      </c>
      <c r="D70" s="110"/>
      <c r="E70" s="110"/>
      <c r="F70" s="110"/>
      <c r="G70" s="110"/>
      <c r="H70" s="110"/>
      <c r="I70" s="110"/>
      <c r="J70" s="110"/>
      <c r="K70" s="110"/>
      <c r="L70" s="111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2:25" ht="27" customHeight="1">
      <c r="B71" s="22">
        <v>10</v>
      </c>
      <c r="C71" s="72" t="s">
        <v>55</v>
      </c>
      <c r="D71" s="72"/>
      <c r="E71" s="72"/>
      <c r="F71" s="72"/>
      <c r="G71" s="72"/>
      <c r="H71" s="72"/>
      <c r="I71" s="72"/>
      <c r="J71" s="72"/>
      <c r="K71" s="72"/>
      <c r="L71" s="72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2:25" ht="24" customHeight="1">
      <c r="B72" s="22">
        <v>11</v>
      </c>
      <c r="C72" s="72" t="s">
        <v>94</v>
      </c>
      <c r="D72" s="72"/>
      <c r="E72" s="72"/>
      <c r="F72" s="72"/>
      <c r="G72" s="72"/>
      <c r="H72" s="72"/>
      <c r="I72" s="72"/>
      <c r="J72" s="72"/>
      <c r="K72" s="72"/>
      <c r="L72" s="72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2:25" ht="50.25" customHeight="1">
      <c r="B73" s="22" t="s">
        <v>34</v>
      </c>
      <c r="C73" s="70" t="s">
        <v>109</v>
      </c>
      <c r="D73" s="70"/>
      <c r="E73" s="70"/>
      <c r="F73" s="70"/>
      <c r="G73" s="70"/>
      <c r="H73" s="70"/>
      <c r="I73" s="70"/>
      <c r="J73" s="70"/>
      <c r="K73" s="70"/>
      <c r="L73" s="70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2:25" ht="45" customHeight="1">
      <c r="B74" s="22" t="s">
        <v>35</v>
      </c>
      <c r="C74" s="72" t="s">
        <v>95</v>
      </c>
      <c r="D74" s="72"/>
      <c r="E74" s="72"/>
      <c r="F74" s="72"/>
      <c r="G74" s="72"/>
      <c r="H74" s="72"/>
      <c r="I74" s="72"/>
      <c r="J74" s="72"/>
      <c r="K74" s="72"/>
      <c r="L74" s="72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2:25" ht="24" customHeight="1">
      <c r="B75" s="22" t="s">
        <v>36</v>
      </c>
      <c r="C75" s="72" t="s">
        <v>56</v>
      </c>
      <c r="D75" s="72"/>
      <c r="E75" s="72"/>
      <c r="F75" s="72"/>
      <c r="G75" s="72"/>
      <c r="H75" s="72"/>
      <c r="I75" s="72"/>
      <c r="J75" s="72"/>
      <c r="K75" s="72"/>
      <c r="L75" s="72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2:25" ht="24" customHeight="1">
      <c r="B76" s="22" t="s">
        <v>37</v>
      </c>
      <c r="C76" s="72" t="s">
        <v>96</v>
      </c>
      <c r="D76" s="72"/>
      <c r="E76" s="72"/>
      <c r="F76" s="72"/>
      <c r="G76" s="72"/>
      <c r="H76" s="72"/>
      <c r="I76" s="72"/>
      <c r="J76" s="72"/>
      <c r="K76" s="72"/>
      <c r="L76" s="72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2:25" ht="39" customHeight="1">
      <c r="B77" s="22">
        <v>16</v>
      </c>
      <c r="C77" s="72" t="s">
        <v>97</v>
      </c>
      <c r="D77" s="72"/>
      <c r="E77" s="72"/>
      <c r="F77" s="72"/>
      <c r="G77" s="72"/>
      <c r="H77" s="72"/>
      <c r="I77" s="72"/>
      <c r="J77" s="72"/>
      <c r="K77" s="72"/>
      <c r="L77" s="72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2:25" ht="25.5" customHeight="1">
      <c r="B78" s="22">
        <v>17</v>
      </c>
      <c r="C78" s="72" t="s">
        <v>98</v>
      </c>
      <c r="D78" s="72"/>
      <c r="E78" s="72"/>
      <c r="F78" s="72"/>
      <c r="G78" s="72"/>
      <c r="H78" s="72"/>
      <c r="I78" s="72"/>
      <c r="J78" s="72"/>
      <c r="K78" s="72"/>
      <c r="L78" s="72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2:25" ht="15" customHeight="1">
      <c r="B79" s="22">
        <v>18</v>
      </c>
      <c r="C79" s="72" t="s">
        <v>99</v>
      </c>
      <c r="D79" s="72"/>
      <c r="E79" s="72"/>
      <c r="F79" s="72"/>
      <c r="G79" s="72"/>
      <c r="H79" s="72"/>
      <c r="I79" s="72"/>
      <c r="J79" s="72"/>
      <c r="K79" s="72"/>
      <c r="L79" s="72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2:25" ht="35.25" customHeight="1">
      <c r="B80" s="22">
        <v>19</v>
      </c>
      <c r="C80" s="72" t="s">
        <v>57</v>
      </c>
      <c r="D80" s="72"/>
      <c r="E80" s="72"/>
      <c r="F80" s="72"/>
      <c r="G80" s="72"/>
      <c r="H80" s="72"/>
      <c r="I80" s="72"/>
      <c r="J80" s="72"/>
      <c r="K80" s="72"/>
      <c r="L80" s="72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ht="8.25" customHeight="1"/>
    <row r="82" spans="2:25" ht="29.25" customHeight="1">
      <c r="B82" s="86" t="s">
        <v>100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</row>
    <row r="83" ht="6" customHeight="1">
      <c r="B83" s="5"/>
    </row>
    <row r="84" spans="2:25" ht="14.25" customHeight="1">
      <c r="B84" s="15" t="s">
        <v>13</v>
      </c>
      <c r="C84" s="61" t="s">
        <v>14</v>
      </c>
      <c r="D84" s="61"/>
      <c r="E84" s="61"/>
      <c r="F84" s="61"/>
      <c r="G84" s="61"/>
      <c r="H84" s="61"/>
      <c r="I84" s="60" t="s">
        <v>58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2:25" ht="15.75" customHeight="1">
      <c r="B85" s="16"/>
      <c r="C85" s="61"/>
      <c r="D85" s="61"/>
      <c r="E85" s="61"/>
      <c r="F85" s="61"/>
      <c r="G85" s="61"/>
      <c r="H85" s="61"/>
      <c r="I85" s="87" t="s">
        <v>16</v>
      </c>
      <c r="J85" s="87"/>
      <c r="K85" s="61" t="s">
        <v>88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2:25" ht="100.5" customHeight="1">
      <c r="B86" s="17"/>
      <c r="C86" s="61"/>
      <c r="D86" s="61"/>
      <c r="E86" s="61"/>
      <c r="F86" s="61"/>
      <c r="G86" s="61"/>
      <c r="H86" s="61"/>
      <c r="I86" s="87"/>
      <c r="J86" s="87"/>
      <c r="K86" s="61" t="s">
        <v>101</v>
      </c>
      <c r="L86" s="61"/>
      <c r="M86" s="61"/>
      <c r="N86" s="61"/>
      <c r="O86" s="61"/>
      <c r="P86" s="61" t="s">
        <v>102</v>
      </c>
      <c r="Q86" s="61"/>
      <c r="R86" s="61"/>
      <c r="S86" s="61"/>
      <c r="T86" s="61"/>
      <c r="U86" s="61" t="s">
        <v>103</v>
      </c>
      <c r="V86" s="61"/>
      <c r="W86" s="61"/>
      <c r="X86" s="61"/>
      <c r="Y86" s="61"/>
    </row>
    <row r="87" spans="2:25" ht="9.75" customHeight="1">
      <c r="B87" s="20" t="s">
        <v>20</v>
      </c>
      <c r="C87" s="83" t="s">
        <v>21</v>
      </c>
      <c r="D87" s="83"/>
      <c r="E87" s="83"/>
      <c r="F87" s="83"/>
      <c r="G87" s="83"/>
      <c r="H87" s="83"/>
      <c r="I87" s="83" t="s">
        <v>22</v>
      </c>
      <c r="J87" s="83"/>
      <c r="K87" s="83" t="s">
        <v>23</v>
      </c>
      <c r="L87" s="83"/>
      <c r="M87" s="83"/>
      <c r="N87" s="83"/>
      <c r="O87" s="83"/>
      <c r="P87" s="83" t="s">
        <v>24</v>
      </c>
      <c r="Q87" s="83"/>
      <c r="R87" s="83"/>
      <c r="S87" s="83"/>
      <c r="T87" s="83"/>
      <c r="U87" s="83" t="s">
        <v>25</v>
      </c>
      <c r="V87" s="83"/>
      <c r="W87" s="83"/>
      <c r="X87" s="83"/>
      <c r="Y87" s="83"/>
    </row>
    <row r="88" spans="2:25" ht="22.5" customHeight="1">
      <c r="B88" s="22" t="s">
        <v>20</v>
      </c>
      <c r="C88" s="72" t="s">
        <v>59</v>
      </c>
      <c r="D88" s="72"/>
      <c r="E88" s="72"/>
      <c r="F88" s="72"/>
      <c r="G88" s="72"/>
      <c r="H88" s="72"/>
      <c r="I88" s="85">
        <f>SUM(П40113,П40123,П40133,П40143,П40153,П40163)</f>
        <v>0</v>
      </c>
      <c r="J88" s="85">
        <v>2</v>
      </c>
      <c r="K88" s="85">
        <f>SUM(П40114,П40124,П40134,П40144,П40154,П40164)</f>
        <v>0</v>
      </c>
      <c r="L88" s="85">
        <v>1</v>
      </c>
      <c r="M88" s="85">
        <v>1</v>
      </c>
      <c r="N88" s="85">
        <v>1</v>
      </c>
      <c r="O88" s="85">
        <v>1</v>
      </c>
      <c r="P88" s="85">
        <f>SUM(П40115,П40125,П40135,П40145,П40155,П40165)</f>
        <v>0</v>
      </c>
      <c r="Q88" s="85">
        <v>1</v>
      </c>
      <c r="R88" s="85">
        <v>1</v>
      </c>
      <c r="S88" s="85">
        <v>1</v>
      </c>
      <c r="T88" s="85">
        <v>1</v>
      </c>
      <c r="U88" s="85">
        <f>SUM(П40116,П40126,П40136,П40146,П40156,П40166)</f>
        <v>0</v>
      </c>
      <c r="V88" s="85">
        <v>0</v>
      </c>
      <c r="W88" s="85">
        <v>0</v>
      </c>
      <c r="X88" s="85">
        <v>0</v>
      </c>
      <c r="Y88" s="85">
        <v>0</v>
      </c>
    </row>
    <row r="89" spans="2:25" ht="12.75" customHeight="1">
      <c r="B89" s="23"/>
      <c r="C89" s="89" t="s">
        <v>84</v>
      </c>
      <c r="D89" s="89"/>
      <c r="E89" s="89"/>
      <c r="F89" s="89"/>
      <c r="G89" s="89"/>
      <c r="H89" s="89"/>
      <c r="I89" s="88" t="s">
        <v>27</v>
      </c>
      <c r="J89" s="88"/>
      <c r="K89" s="88" t="s">
        <v>27</v>
      </c>
      <c r="L89" s="88"/>
      <c r="M89" s="88"/>
      <c r="N89" s="88"/>
      <c r="O89" s="88"/>
      <c r="P89" s="88" t="s">
        <v>27</v>
      </c>
      <c r="Q89" s="88"/>
      <c r="R89" s="88"/>
      <c r="S89" s="88"/>
      <c r="T89" s="88"/>
      <c r="U89" s="88" t="s">
        <v>27</v>
      </c>
      <c r="V89" s="88"/>
      <c r="W89" s="88"/>
      <c r="X89" s="88"/>
      <c r="Y89" s="88"/>
    </row>
    <row r="90" spans="2:25" ht="22.5" customHeight="1">
      <c r="B90" s="22">
        <v>1.1</v>
      </c>
      <c r="C90" s="74" t="s">
        <v>60</v>
      </c>
      <c r="D90" s="74"/>
      <c r="E90" s="74"/>
      <c r="F90" s="74"/>
      <c r="G90" s="74"/>
      <c r="H90" s="7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2:25" ht="22.5" customHeight="1">
      <c r="B91" s="22">
        <v>1.2</v>
      </c>
      <c r="C91" s="74" t="s">
        <v>104</v>
      </c>
      <c r="D91" s="74"/>
      <c r="E91" s="74"/>
      <c r="F91" s="74"/>
      <c r="G91" s="74"/>
      <c r="H91" s="7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</row>
    <row r="92" spans="2:25" ht="32.25" customHeight="1">
      <c r="B92" s="22">
        <v>1.3</v>
      </c>
      <c r="C92" s="74" t="s">
        <v>61</v>
      </c>
      <c r="D92" s="74"/>
      <c r="E92" s="74"/>
      <c r="F92" s="74"/>
      <c r="G92" s="74"/>
      <c r="H92" s="7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</row>
    <row r="93" spans="2:25" ht="33" customHeight="1">
      <c r="B93" s="22">
        <v>1.4</v>
      </c>
      <c r="C93" s="74" t="s">
        <v>105</v>
      </c>
      <c r="D93" s="74"/>
      <c r="E93" s="74"/>
      <c r="F93" s="74"/>
      <c r="G93" s="74"/>
      <c r="H93" s="7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2:25" ht="42" customHeight="1">
      <c r="B94" s="22">
        <v>1.5</v>
      </c>
      <c r="C94" s="90" t="s">
        <v>62</v>
      </c>
      <c r="D94" s="90"/>
      <c r="E94" s="90"/>
      <c r="F94" s="90"/>
      <c r="G94" s="90"/>
      <c r="H94" s="90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2:25" ht="24" customHeight="1">
      <c r="B95" s="22">
        <v>1.6</v>
      </c>
      <c r="C95" s="74" t="s">
        <v>63</v>
      </c>
      <c r="D95" s="74"/>
      <c r="E95" s="74"/>
      <c r="F95" s="74"/>
      <c r="G95" s="74"/>
      <c r="H95" s="7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2:25" ht="14.25" customHeight="1">
      <c r="B96" s="22">
        <v>2</v>
      </c>
      <c r="C96" s="91" t="s">
        <v>106</v>
      </c>
      <c r="D96" s="91"/>
      <c r="E96" s="91"/>
      <c r="F96" s="91"/>
      <c r="G96" s="91"/>
      <c r="H96" s="91"/>
      <c r="I96" s="85">
        <f>SUM(П40213,П40223,П40233,П40243)</f>
        <v>0</v>
      </c>
      <c r="J96" s="85">
        <v>429</v>
      </c>
      <c r="K96" s="85">
        <f>SUM(П40214,П40224,П40234,П40244)</f>
        <v>0</v>
      </c>
      <c r="L96" s="85">
        <v>213</v>
      </c>
      <c r="M96" s="85">
        <v>213</v>
      </c>
      <c r="N96" s="85">
        <v>213</v>
      </c>
      <c r="O96" s="85">
        <v>213</v>
      </c>
      <c r="P96" s="85">
        <f>SUM(П40215,П40225,П40235,П40245)</f>
        <v>0</v>
      </c>
      <c r="Q96" s="85">
        <v>0</v>
      </c>
      <c r="R96" s="85">
        <v>0</v>
      </c>
      <c r="S96" s="85">
        <v>0</v>
      </c>
      <c r="T96" s="85">
        <v>0</v>
      </c>
      <c r="U96" s="85">
        <f>SUM(П40216,П40226,П40236,П40246)</f>
        <v>0</v>
      </c>
      <c r="V96" s="85">
        <v>0</v>
      </c>
      <c r="W96" s="85">
        <v>0</v>
      </c>
      <c r="X96" s="85">
        <v>0</v>
      </c>
      <c r="Y96" s="85">
        <v>0</v>
      </c>
    </row>
    <row r="97" spans="2:25" ht="15" customHeight="1">
      <c r="B97" s="22"/>
      <c r="C97" s="89" t="s">
        <v>84</v>
      </c>
      <c r="D97" s="89"/>
      <c r="E97" s="89"/>
      <c r="F97" s="89"/>
      <c r="G97" s="89"/>
      <c r="H97" s="89"/>
      <c r="I97" s="88" t="s">
        <v>27</v>
      </c>
      <c r="J97" s="88"/>
      <c r="K97" s="88" t="s">
        <v>27</v>
      </c>
      <c r="L97" s="88"/>
      <c r="M97" s="88"/>
      <c r="N97" s="88"/>
      <c r="O97" s="88"/>
      <c r="P97" s="88" t="s">
        <v>27</v>
      </c>
      <c r="Q97" s="88"/>
      <c r="R97" s="88"/>
      <c r="S97" s="88"/>
      <c r="T97" s="88"/>
      <c r="U97" s="88" t="s">
        <v>27</v>
      </c>
      <c r="V97" s="88"/>
      <c r="W97" s="88"/>
      <c r="X97" s="88"/>
      <c r="Y97" s="88"/>
    </row>
    <row r="98" spans="2:25" ht="33" customHeight="1">
      <c r="B98" s="22">
        <v>2.1</v>
      </c>
      <c r="C98" s="74" t="s">
        <v>64</v>
      </c>
      <c r="D98" s="74"/>
      <c r="E98" s="74"/>
      <c r="F98" s="74"/>
      <c r="G98" s="74"/>
      <c r="H98" s="7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2:25" ht="34.5" customHeight="1">
      <c r="B99" s="22">
        <v>2.2</v>
      </c>
      <c r="C99" s="92" t="s">
        <v>107</v>
      </c>
      <c r="D99" s="93"/>
      <c r="E99" s="93"/>
      <c r="F99" s="93"/>
      <c r="G99" s="93"/>
      <c r="H99" s="9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2:25" ht="25.5" customHeight="1">
      <c r="B100" s="22">
        <v>2.3</v>
      </c>
      <c r="C100" s="74" t="s">
        <v>104</v>
      </c>
      <c r="D100" s="74"/>
      <c r="E100" s="74"/>
      <c r="F100" s="74"/>
      <c r="G100" s="74"/>
      <c r="H100" s="7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2:25" ht="13.5" customHeight="1">
      <c r="B101" s="22">
        <v>2.4</v>
      </c>
      <c r="C101" s="90" t="s">
        <v>65</v>
      </c>
      <c r="D101" s="90"/>
      <c r="E101" s="90"/>
      <c r="F101" s="90"/>
      <c r="G101" s="90"/>
      <c r="H101" s="90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2:25" ht="43.5" customHeight="1">
      <c r="B102" s="22">
        <v>3</v>
      </c>
      <c r="C102" s="72" t="s">
        <v>108</v>
      </c>
      <c r="D102" s="72"/>
      <c r="E102" s="72"/>
      <c r="F102" s="72"/>
      <c r="G102" s="72"/>
      <c r="H102" s="72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ht="11.25"/>
    <row r="104" spans="2:25" ht="15" customHeight="1">
      <c r="B104" s="95" t="s">
        <v>66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7"/>
      <c r="S104" s="97"/>
      <c r="T104" s="95" t="s">
        <v>67</v>
      </c>
      <c r="U104" s="95"/>
      <c r="V104" s="95"/>
      <c r="W104" s="95"/>
      <c r="X104" s="21"/>
      <c r="Y104" s="6" t="s">
        <v>68</v>
      </c>
    </row>
    <row r="105" spans="2:24" ht="14.25" customHeight="1">
      <c r="B105" s="95" t="s">
        <v>69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8"/>
      <c r="W105" s="98"/>
      <c r="X105" s="1" t="s">
        <v>70</v>
      </c>
    </row>
    <row r="106" ht="9" customHeight="1"/>
    <row r="107" ht="7.5" customHeight="1"/>
    <row r="108" spans="3:19" ht="17.25" customHeight="1">
      <c r="C108" s="95" t="s">
        <v>71</v>
      </c>
      <c r="D108" s="95"/>
      <c r="E108" s="95"/>
      <c r="F108" s="99"/>
      <c r="G108" s="99"/>
      <c r="H108" s="99"/>
      <c r="I108" s="99"/>
      <c r="L108" s="100"/>
      <c r="M108" s="100"/>
      <c r="N108" s="100"/>
      <c r="O108" s="100"/>
      <c r="P108" s="100"/>
      <c r="Q108" s="100"/>
      <c r="R108" s="100"/>
      <c r="S108" s="100"/>
    </row>
    <row r="109" spans="6:19" ht="11.25">
      <c r="F109" s="106" t="s">
        <v>72</v>
      </c>
      <c r="G109" s="106"/>
      <c r="H109" s="106"/>
      <c r="I109" s="106"/>
      <c r="L109" s="106" t="s">
        <v>73</v>
      </c>
      <c r="M109" s="106"/>
      <c r="N109" s="106"/>
      <c r="O109" s="106"/>
      <c r="P109" s="106"/>
      <c r="Q109" s="106"/>
      <c r="R109" s="106"/>
      <c r="S109" s="106"/>
    </row>
    <row r="110" ht="11.25"/>
    <row r="111" spans="3:15" ht="14.25">
      <c r="C111" s="95" t="s">
        <v>74</v>
      </c>
      <c r="D111" s="95"/>
      <c r="E111" s="95"/>
      <c r="F111" s="95"/>
      <c r="G111" s="96"/>
      <c r="H111" s="96"/>
      <c r="I111" s="96"/>
      <c r="J111" s="96"/>
      <c r="K111" s="96"/>
      <c r="L111" s="13"/>
      <c r="M111" s="13"/>
      <c r="N111" s="13"/>
      <c r="O111" s="13"/>
    </row>
    <row r="112" ht="6" customHeight="1"/>
    <row r="113" ht="11.25"/>
    <row r="114" spans="3:19" ht="12">
      <c r="C114" s="8" t="s">
        <v>75</v>
      </c>
      <c r="S114" s="1"/>
    </row>
    <row r="162" ht="11.25"/>
    <row r="163" ht="11.25"/>
    <row r="164" ht="11.25"/>
    <row r="165" ht="11.25"/>
  </sheetData>
  <sheetProtection password="CF42" sheet="1" objects="1" scenarios="1"/>
  <mergeCells count="403">
    <mergeCell ref="W79:Y79"/>
    <mergeCell ref="C95:H95"/>
    <mergeCell ref="I95:J95"/>
    <mergeCell ref="K95:O95"/>
    <mergeCell ref="P95:T95"/>
    <mergeCell ref="U95:Y95"/>
    <mergeCell ref="C79:L79"/>
    <mergeCell ref="M79:P79"/>
    <mergeCell ref="Q79:S79"/>
    <mergeCell ref="T79:V79"/>
    <mergeCell ref="W77:Y77"/>
    <mergeCell ref="C78:L78"/>
    <mergeCell ref="M78:P78"/>
    <mergeCell ref="Q78:S78"/>
    <mergeCell ref="T78:V78"/>
    <mergeCell ref="W78:Y78"/>
    <mergeCell ref="C77:L77"/>
    <mergeCell ref="M77:P77"/>
    <mergeCell ref="Q77:S77"/>
    <mergeCell ref="T77:V77"/>
    <mergeCell ref="W72:Y72"/>
    <mergeCell ref="C70:L70"/>
    <mergeCell ref="M70:P70"/>
    <mergeCell ref="Q70:S70"/>
    <mergeCell ref="T70:V70"/>
    <mergeCell ref="C72:L72"/>
    <mergeCell ref="M72:P72"/>
    <mergeCell ref="Q72:S72"/>
    <mergeCell ref="T72:V72"/>
    <mergeCell ref="W71:Y71"/>
    <mergeCell ref="W62:Y62"/>
    <mergeCell ref="C69:L69"/>
    <mergeCell ref="M69:P69"/>
    <mergeCell ref="Q69:S69"/>
    <mergeCell ref="T69:V69"/>
    <mergeCell ref="W69:Y69"/>
    <mergeCell ref="W68:Y68"/>
    <mergeCell ref="W66:Y66"/>
    <mergeCell ref="C67:L67"/>
    <mergeCell ref="C62:L62"/>
    <mergeCell ref="M62:P62"/>
    <mergeCell ref="Q62:S62"/>
    <mergeCell ref="M59:P59"/>
    <mergeCell ref="Q59:S59"/>
    <mergeCell ref="Q60:S60"/>
    <mergeCell ref="W59:Y59"/>
    <mergeCell ref="B28:B30"/>
    <mergeCell ref="F109:I109"/>
    <mergeCell ref="L109:S109"/>
    <mergeCell ref="U101:Y101"/>
    <mergeCell ref="C102:H102"/>
    <mergeCell ref="I102:J102"/>
    <mergeCell ref="K102:O102"/>
    <mergeCell ref="P102:T102"/>
    <mergeCell ref="C59:L59"/>
    <mergeCell ref="C111:F111"/>
    <mergeCell ref="G111:K111"/>
    <mergeCell ref="B105:U105"/>
    <mergeCell ref="B104:Q104"/>
    <mergeCell ref="R104:S104"/>
    <mergeCell ref="T104:W104"/>
    <mergeCell ref="V105:W105"/>
    <mergeCell ref="C108:E108"/>
    <mergeCell ref="F108:I108"/>
    <mergeCell ref="L108:S108"/>
    <mergeCell ref="U102:Y102"/>
    <mergeCell ref="C101:H101"/>
    <mergeCell ref="I101:J101"/>
    <mergeCell ref="K101:O101"/>
    <mergeCell ref="P101:T101"/>
    <mergeCell ref="U99:Y99"/>
    <mergeCell ref="C100:H100"/>
    <mergeCell ref="I100:J100"/>
    <mergeCell ref="K100:O100"/>
    <mergeCell ref="P100:T100"/>
    <mergeCell ref="U100:Y100"/>
    <mergeCell ref="C99:H99"/>
    <mergeCell ref="I99:J99"/>
    <mergeCell ref="K99:O99"/>
    <mergeCell ref="P99:T99"/>
    <mergeCell ref="U97:Y97"/>
    <mergeCell ref="C98:H98"/>
    <mergeCell ref="I98:J98"/>
    <mergeCell ref="K98:O98"/>
    <mergeCell ref="P98:T98"/>
    <mergeCell ref="U98:Y98"/>
    <mergeCell ref="C97:H97"/>
    <mergeCell ref="I97:J97"/>
    <mergeCell ref="K97:O97"/>
    <mergeCell ref="P97:T97"/>
    <mergeCell ref="C96:H96"/>
    <mergeCell ref="I96:J96"/>
    <mergeCell ref="K96:O96"/>
    <mergeCell ref="P96:T96"/>
    <mergeCell ref="U96:Y96"/>
    <mergeCell ref="U93:Y93"/>
    <mergeCell ref="C94:H94"/>
    <mergeCell ref="I94:J94"/>
    <mergeCell ref="K94:O94"/>
    <mergeCell ref="P94:T94"/>
    <mergeCell ref="U94:Y94"/>
    <mergeCell ref="C93:H93"/>
    <mergeCell ref="I93:J93"/>
    <mergeCell ref="K93:O93"/>
    <mergeCell ref="P93:T93"/>
    <mergeCell ref="U91:Y91"/>
    <mergeCell ref="C92:H92"/>
    <mergeCell ref="I92:J92"/>
    <mergeCell ref="K92:O92"/>
    <mergeCell ref="P92:T92"/>
    <mergeCell ref="U92:Y92"/>
    <mergeCell ref="C91:H91"/>
    <mergeCell ref="I91:J91"/>
    <mergeCell ref="K91:O91"/>
    <mergeCell ref="P91:T91"/>
    <mergeCell ref="U89:Y89"/>
    <mergeCell ref="C90:H90"/>
    <mergeCell ref="I90:J90"/>
    <mergeCell ref="K90:O90"/>
    <mergeCell ref="P90:T90"/>
    <mergeCell ref="U90:Y90"/>
    <mergeCell ref="C89:H89"/>
    <mergeCell ref="I89:J89"/>
    <mergeCell ref="K89:O89"/>
    <mergeCell ref="P89:T89"/>
    <mergeCell ref="U87:Y87"/>
    <mergeCell ref="C88:H88"/>
    <mergeCell ref="I88:J88"/>
    <mergeCell ref="K88:O88"/>
    <mergeCell ref="P88:T88"/>
    <mergeCell ref="U88:Y88"/>
    <mergeCell ref="C87:H87"/>
    <mergeCell ref="I87:J87"/>
    <mergeCell ref="K87:O87"/>
    <mergeCell ref="P87:T87"/>
    <mergeCell ref="B82:Y82"/>
    <mergeCell ref="C84:H86"/>
    <mergeCell ref="I84:Y84"/>
    <mergeCell ref="I85:J86"/>
    <mergeCell ref="K85:Y85"/>
    <mergeCell ref="K86:O86"/>
    <mergeCell ref="P86:T86"/>
    <mergeCell ref="U86:Y86"/>
    <mergeCell ref="W80:Y80"/>
    <mergeCell ref="C80:L80"/>
    <mergeCell ref="M80:P80"/>
    <mergeCell ref="Q80:S80"/>
    <mergeCell ref="T80:V80"/>
    <mergeCell ref="W75:Y75"/>
    <mergeCell ref="C76:L76"/>
    <mergeCell ref="M76:P76"/>
    <mergeCell ref="Q76:S76"/>
    <mergeCell ref="T76:V76"/>
    <mergeCell ref="W76:Y76"/>
    <mergeCell ref="C75:L75"/>
    <mergeCell ref="M75:P75"/>
    <mergeCell ref="Q75:S75"/>
    <mergeCell ref="T75:V75"/>
    <mergeCell ref="W73:Y73"/>
    <mergeCell ref="C74:L74"/>
    <mergeCell ref="M74:P74"/>
    <mergeCell ref="Q74:S74"/>
    <mergeCell ref="T74:V74"/>
    <mergeCell ref="W74:Y74"/>
    <mergeCell ref="C73:L73"/>
    <mergeCell ref="M73:P73"/>
    <mergeCell ref="Q73:S73"/>
    <mergeCell ref="T73:V73"/>
    <mergeCell ref="C68:L68"/>
    <mergeCell ref="M68:P68"/>
    <mergeCell ref="Q68:S68"/>
    <mergeCell ref="T68:V68"/>
    <mergeCell ref="C71:L71"/>
    <mergeCell ref="M71:P71"/>
    <mergeCell ref="Q71:S71"/>
    <mergeCell ref="T71:V71"/>
    <mergeCell ref="W70:Y70"/>
    <mergeCell ref="M67:P67"/>
    <mergeCell ref="Q67:S67"/>
    <mergeCell ref="T67:V67"/>
    <mergeCell ref="W67:Y67"/>
    <mergeCell ref="C66:L66"/>
    <mergeCell ref="M66:P66"/>
    <mergeCell ref="Q66:S66"/>
    <mergeCell ref="T66:V66"/>
    <mergeCell ref="W64:Y64"/>
    <mergeCell ref="C65:L65"/>
    <mergeCell ref="M65:P65"/>
    <mergeCell ref="Q65:S65"/>
    <mergeCell ref="T65:V65"/>
    <mergeCell ref="W65:Y65"/>
    <mergeCell ref="C64:L64"/>
    <mergeCell ref="M64:P64"/>
    <mergeCell ref="Q64:S64"/>
    <mergeCell ref="T64:V64"/>
    <mergeCell ref="M63:P63"/>
    <mergeCell ref="Q63:S63"/>
    <mergeCell ref="Q57:S57"/>
    <mergeCell ref="T63:V63"/>
    <mergeCell ref="T59:V59"/>
    <mergeCell ref="T62:V62"/>
    <mergeCell ref="W63:Y63"/>
    <mergeCell ref="W60:Y60"/>
    <mergeCell ref="C61:L61"/>
    <mergeCell ref="M61:P61"/>
    <mergeCell ref="Q61:S61"/>
    <mergeCell ref="T61:V61"/>
    <mergeCell ref="W61:Y61"/>
    <mergeCell ref="C60:L60"/>
    <mergeCell ref="M60:P60"/>
    <mergeCell ref="C63:L63"/>
    <mergeCell ref="W56:Y56"/>
    <mergeCell ref="T60:V60"/>
    <mergeCell ref="W57:Y57"/>
    <mergeCell ref="C58:L58"/>
    <mergeCell ref="M58:P58"/>
    <mergeCell ref="Q58:S58"/>
    <mergeCell ref="T58:V58"/>
    <mergeCell ref="W58:Y58"/>
    <mergeCell ref="C57:L57"/>
    <mergeCell ref="M57:P57"/>
    <mergeCell ref="R51:T51"/>
    <mergeCell ref="U51:W51"/>
    <mergeCell ref="X51:Y51"/>
    <mergeCell ref="T57:V57"/>
    <mergeCell ref="B53:Y53"/>
    <mergeCell ref="C55:L56"/>
    <mergeCell ref="M55:P56"/>
    <mergeCell ref="Q55:Y55"/>
    <mergeCell ref="Q56:S56"/>
    <mergeCell ref="T56:V56"/>
    <mergeCell ref="C51:H51"/>
    <mergeCell ref="I51:K51"/>
    <mergeCell ref="L51:M51"/>
    <mergeCell ref="N51:Q51"/>
    <mergeCell ref="R49:T49"/>
    <mergeCell ref="U49:W49"/>
    <mergeCell ref="X49:Y49"/>
    <mergeCell ref="C50:H50"/>
    <mergeCell ref="I50:K50"/>
    <mergeCell ref="L50:M50"/>
    <mergeCell ref="N50:Q50"/>
    <mergeCell ref="R50:T50"/>
    <mergeCell ref="U50:W50"/>
    <mergeCell ref="X50:Y50"/>
    <mergeCell ref="C49:H49"/>
    <mergeCell ref="I49:K49"/>
    <mergeCell ref="L49:M49"/>
    <mergeCell ref="N49:Q49"/>
    <mergeCell ref="R47:T47"/>
    <mergeCell ref="U47:W47"/>
    <mergeCell ref="X47:Y47"/>
    <mergeCell ref="C48:H48"/>
    <mergeCell ref="I48:K48"/>
    <mergeCell ref="L48:M48"/>
    <mergeCell ref="N48:Q48"/>
    <mergeCell ref="R48:T48"/>
    <mergeCell ref="U48:W48"/>
    <mergeCell ref="X48:Y48"/>
    <mergeCell ref="C47:H47"/>
    <mergeCell ref="I47:K47"/>
    <mergeCell ref="L47:M47"/>
    <mergeCell ref="N47:Q47"/>
    <mergeCell ref="R45:T45"/>
    <mergeCell ref="U45:W45"/>
    <mergeCell ref="X45:Y45"/>
    <mergeCell ref="C46:H46"/>
    <mergeCell ref="I46:K46"/>
    <mergeCell ref="L46:M46"/>
    <mergeCell ref="N46:Q46"/>
    <mergeCell ref="R46:T46"/>
    <mergeCell ref="U46:W46"/>
    <mergeCell ref="X46:Y46"/>
    <mergeCell ref="C45:H45"/>
    <mergeCell ref="I45:K45"/>
    <mergeCell ref="L45:M45"/>
    <mergeCell ref="N45:Q45"/>
    <mergeCell ref="R43:T43"/>
    <mergeCell ref="U43:W43"/>
    <mergeCell ref="X43:Y43"/>
    <mergeCell ref="C44:H44"/>
    <mergeCell ref="I44:K44"/>
    <mergeCell ref="L44:M44"/>
    <mergeCell ref="N44:Q44"/>
    <mergeCell ref="R44:T44"/>
    <mergeCell ref="U44:W44"/>
    <mergeCell ref="X44:Y44"/>
    <mergeCell ref="C43:H43"/>
    <mergeCell ref="I43:K43"/>
    <mergeCell ref="L43:M43"/>
    <mergeCell ref="N43:Q43"/>
    <mergeCell ref="R41:T41"/>
    <mergeCell ref="U41:W41"/>
    <mergeCell ref="X41:Y41"/>
    <mergeCell ref="C42:H42"/>
    <mergeCell ref="I42:K42"/>
    <mergeCell ref="L42:M42"/>
    <mergeCell ref="N42:Q42"/>
    <mergeCell ref="R42:T42"/>
    <mergeCell ref="U42:W42"/>
    <mergeCell ref="X42:Y42"/>
    <mergeCell ref="C41:H41"/>
    <mergeCell ref="I41:K41"/>
    <mergeCell ref="L41:M41"/>
    <mergeCell ref="N41:Q41"/>
    <mergeCell ref="R39:T39"/>
    <mergeCell ref="U39:W39"/>
    <mergeCell ref="X39:Y39"/>
    <mergeCell ref="C40:H40"/>
    <mergeCell ref="I40:K40"/>
    <mergeCell ref="L40:M40"/>
    <mergeCell ref="N40:Q40"/>
    <mergeCell ref="R40:T40"/>
    <mergeCell ref="U40:W40"/>
    <mergeCell ref="X40:Y40"/>
    <mergeCell ref="C39:H39"/>
    <mergeCell ref="I39:K39"/>
    <mergeCell ref="L39:M39"/>
    <mergeCell ref="N39:Q39"/>
    <mergeCell ref="R37:T37"/>
    <mergeCell ref="U37:W37"/>
    <mergeCell ref="X37:Y37"/>
    <mergeCell ref="C38:H38"/>
    <mergeCell ref="I38:K38"/>
    <mergeCell ref="L38:M38"/>
    <mergeCell ref="N38:Q38"/>
    <mergeCell ref="R38:T38"/>
    <mergeCell ref="U38:W38"/>
    <mergeCell ref="X38:Y38"/>
    <mergeCell ref="C37:H37"/>
    <mergeCell ref="I37:K37"/>
    <mergeCell ref="L37:M37"/>
    <mergeCell ref="N37:Q37"/>
    <mergeCell ref="R35:T35"/>
    <mergeCell ref="U35:W35"/>
    <mergeCell ref="X35:Y35"/>
    <mergeCell ref="C36:H36"/>
    <mergeCell ref="I36:K36"/>
    <mergeCell ref="L36:M36"/>
    <mergeCell ref="N36:Q36"/>
    <mergeCell ref="R36:T36"/>
    <mergeCell ref="U36:W36"/>
    <mergeCell ref="X36:Y36"/>
    <mergeCell ref="C35:H35"/>
    <mergeCell ref="I35:K35"/>
    <mergeCell ref="L35:M35"/>
    <mergeCell ref="N35:Q35"/>
    <mergeCell ref="U31:W31"/>
    <mergeCell ref="X31:Y31"/>
    <mergeCell ref="C32:H32"/>
    <mergeCell ref="I32:K32"/>
    <mergeCell ref="L32:M32"/>
    <mergeCell ref="R32:T32"/>
    <mergeCell ref="U32:W32"/>
    <mergeCell ref="X32:Y32"/>
    <mergeCell ref="C31:H31"/>
    <mergeCell ref="I31:K31"/>
    <mergeCell ref="L31:M31"/>
    <mergeCell ref="R31:T31"/>
    <mergeCell ref="G22:Y22"/>
    <mergeCell ref="B26:Y26"/>
    <mergeCell ref="C28:H30"/>
    <mergeCell ref="I28:K30"/>
    <mergeCell ref="L28:M30"/>
    <mergeCell ref="R28:Y28"/>
    <mergeCell ref="R29:T30"/>
    <mergeCell ref="U29:Y29"/>
    <mergeCell ref="U30:W30"/>
    <mergeCell ref="X30:Y30"/>
    <mergeCell ref="B18:G18"/>
    <mergeCell ref="H18:Y18"/>
    <mergeCell ref="B20:C20"/>
    <mergeCell ref="D20:Y20"/>
    <mergeCell ref="I24:J24"/>
    <mergeCell ref="D24:H24"/>
    <mergeCell ref="K24:O24"/>
    <mergeCell ref="P24:Q24"/>
    <mergeCell ref="L11:N11"/>
    <mergeCell ref="B13:Y13"/>
    <mergeCell ref="B14:Y14"/>
    <mergeCell ref="B16:Y16"/>
    <mergeCell ref="B7:Y7"/>
    <mergeCell ref="B8:Y8"/>
    <mergeCell ref="B9:Y9"/>
    <mergeCell ref="B10:Y10"/>
    <mergeCell ref="C34:H34"/>
    <mergeCell ref="I34:K34"/>
    <mergeCell ref="L34:M34"/>
    <mergeCell ref="R24:Y24"/>
    <mergeCell ref="C33:H33"/>
    <mergeCell ref="I33:K33"/>
    <mergeCell ref="L33:M33"/>
    <mergeCell ref="R33:T33"/>
    <mergeCell ref="U33:W33"/>
    <mergeCell ref="X33:Y33"/>
    <mergeCell ref="R34:T34"/>
    <mergeCell ref="U34:W34"/>
    <mergeCell ref="X34:Y34"/>
    <mergeCell ref="N34:Q34"/>
    <mergeCell ref="N31:Q31"/>
    <mergeCell ref="N32:Q32"/>
    <mergeCell ref="N28:Q30"/>
    <mergeCell ref="N33:Q33"/>
  </mergeCells>
  <dataValidations count="7">
    <dataValidation type="date" allowBlank="1" showInputMessage="1" showErrorMessage="1" errorTitle="Ошибка!" error="Введите дату вида:&#10;ДД.ММ.ГГГГ" sqref="G111:K111">
      <formula1>1</formula1>
      <formula2>73415</formula2>
    </dataValidation>
    <dataValidation type="whole" operator="greaterThanOrEqual" allowBlank="1" showInputMessage="1" showErrorMessage="1" errorTitle="Ошибка!" error="Введите целое неотрицательное число!" sqref="X104 I90:Y95 I98:Y102 R104:S104 R51:T51 M60:Y80 L38:N42 M58:Y58 R32:T32 R34:T36 I38:K39 R37:Y44 I32:N32 I34:N34 L35:N35 I36:N37 I43:N44 I46:N51 R46:W50 X47:Y50">
      <formula1>0</formula1>
    </dataValidation>
    <dataValidation type="decimal" allowBlank="1" showInputMessage="1" showErrorMessage="1" errorTitle="Ошибка" error="Введите действительное число от 0 до 100!" sqref="V105:W105 I45:N45 R45:Y45">
      <formula1>0</formula1>
      <formula2>100</formula2>
    </dataValidation>
    <dataValidation type="whole" operator="greaterThanOrEqual" allowBlank="1" errorTitle="Ошибка!" sqref="I88:Y88">
      <formula1>0</formula1>
    </dataValidation>
    <dataValidation type="whole" allowBlank="1" showInputMessage="1" showErrorMessage="1" errorTitle="Ошибка!" error="Введите год отчета, целое положительное число!" sqref="L11:N11">
      <formula1>1900</formula1>
      <formula2>2100</formula2>
    </dataValidation>
    <dataValidation operator="greaterThanOrEqual" allowBlank="1" errorTitle="Ошибка!" sqref="M59:Y59"/>
    <dataValidation allowBlank="1" sqref="A1:IV10 A13:IV14 B16:Y16"/>
  </dataValidations>
  <printOptions/>
  <pageMargins left="1.03" right="0.75" top="1" bottom="1" header="0.5" footer="0.5"/>
  <pageSetup horizontalDpi="600" verticalDpi="600" orientation="portrait" paperSize="9" scale="85" r:id="rId4"/>
  <rowBreaks count="1" manualBreakCount="1">
    <brk id="81" max="2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2017-12-05T06:35:19Z</cp:lastPrinted>
  <dcterms:created xsi:type="dcterms:W3CDTF">2017-11-30T05:35:52Z</dcterms:created>
  <dcterms:modified xsi:type="dcterms:W3CDTF">2017-12-05T09:28:39Z</dcterms:modified>
  <cp:category/>
  <cp:version/>
  <cp:contentType/>
  <cp:contentStatus/>
</cp:coreProperties>
</file>