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'Sheet1'!$O$10</definedName>
    <definedName name="НаимППО">'Sheet1'!$A$12</definedName>
    <definedName name="П0104">'Sheet1'!$Q$18</definedName>
    <definedName name="П0105">'Sheet1'!$V$18</definedName>
    <definedName name="П0106">'Sheet1'!$AA$18</definedName>
    <definedName name="П0204">'Sheet1'!$Q$20</definedName>
    <definedName name="П0205">'Sheet1'!$V$20</definedName>
    <definedName name="П0206">'Sheet1'!$AA$20</definedName>
    <definedName name="П0304">'Sheet1'!$Q$22</definedName>
    <definedName name="П0305">'Sheet1'!$V$22</definedName>
    <definedName name="П0306">'Sheet1'!$AA$22</definedName>
    <definedName name="П0404">'Sheet1'!$Q$23</definedName>
    <definedName name="П0405">'Sheet1'!$V$23</definedName>
    <definedName name="П0406">'Sheet1'!$AA$23</definedName>
    <definedName name="П0504">'Sheet1'!$Q$24</definedName>
    <definedName name="П0505">'Sheet1'!$V$24</definedName>
    <definedName name="П0506">'Sheet1'!$AA$24</definedName>
    <definedName name="П0604">'Sheet1'!$Q$25</definedName>
    <definedName name="П0605">'Sheet1'!$V$25</definedName>
    <definedName name="П0606">'Sheet1'!$AA$25</definedName>
    <definedName name="П0704">'Sheet1'!$Q$26</definedName>
    <definedName name="П0705">'Sheet1'!$V$26</definedName>
    <definedName name="П0706">'Sheet1'!$AA$26</definedName>
    <definedName name="П0804">'Sheet1'!$Q$27</definedName>
    <definedName name="П0805">'Sheet1'!$V$27</definedName>
    <definedName name="П0806">'Sheet1'!$AA$27</definedName>
    <definedName name="П0904">'Sheet1'!$Q$28</definedName>
    <definedName name="П0905">'Sheet1'!$V$28</definedName>
    <definedName name="П0906">'Sheet1'!$AA$28</definedName>
    <definedName name="П1004">'Sheet1'!$Q$29</definedName>
    <definedName name="П1005">'Sheet1'!$V$29</definedName>
    <definedName name="П1006">'Sheet1'!$AA$29</definedName>
    <definedName name="П1104">'Sheet1'!$Q$30</definedName>
    <definedName name="П1105">'Sheet1'!$V$30</definedName>
    <definedName name="П1106">'Sheet1'!$AA$30</definedName>
    <definedName name="П1204">'Sheet1'!$Q$31</definedName>
    <definedName name="П1205">'Sheet1'!$V$31</definedName>
    <definedName name="П1206">'Sheet1'!$AA$31</definedName>
    <definedName name="П1304">'Sheet1'!$Q$32</definedName>
    <definedName name="П1305">'Sheet1'!$V$32</definedName>
    <definedName name="П1306">'Sheet1'!$AA$32</definedName>
    <definedName name="П1404">'Sheet1'!$Q$33</definedName>
    <definedName name="П1405">'Sheet1'!$V$33</definedName>
    <definedName name="П1406">'Sheet1'!$AA$33</definedName>
    <definedName name="П1504">'Sheet1'!$Q$34</definedName>
    <definedName name="П1505">'Sheet1'!$V$34</definedName>
    <definedName name="П1506">'Sheet1'!$AA$34</definedName>
    <definedName name="П1604">'Sheet1'!$Q$35</definedName>
    <definedName name="П1605">'Sheet1'!$V$35</definedName>
    <definedName name="П1606">'Sheet1'!$AA$35</definedName>
    <definedName name="П1704">'Sheet1'!$Q$39</definedName>
    <definedName name="П1705">'Sheet1'!$V$39</definedName>
    <definedName name="П1706">'Sheet1'!$AA$39</definedName>
    <definedName name="П1707">'Sheet1'!$AD$39</definedName>
    <definedName name="П1804">'Sheet1'!$Q$41</definedName>
    <definedName name="П1805">'Sheet1'!$V$41</definedName>
    <definedName name="П1806">'Sheet1'!$AA$41</definedName>
    <definedName name="П1807">'Sheet1'!$AD$41</definedName>
    <definedName name="П1904">'Sheet1'!$Q$42</definedName>
    <definedName name="П1905">'Sheet1'!$V$42</definedName>
    <definedName name="П1906">'Sheet1'!$AA$42</definedName>
    <definedName name="П1907">'Sheet1'!$AD$42</definedName>
    <definedName name="П2004">'Sheet1'!$Q$43</definedName>
    <definedName name="П2005">'Sheet1'!$V$43</definedName>
    <definedName name="П2006">'Sheet1'!$AA$43</definedName>
    <definedName name="П2007">'Sheet1'!$AD$43</definedName>
    <definedName name="П2104">'Sheet1'!$Q$44</definedName>
    <definedName name="П2105">'Sheet1'!$V$44</definedName>
    <definedName name="П2106">'Sheet1'!$AA$44</definedName>
    <definedName name="П2107">'Sheet1'!$AD$44</definedName>
    <definedName name="П2204">'Sheet1'!$Q$45</definedName>
    <definedName name="П2205">'Sheet1'!$V$45</definedName>
    <definedName name="П2206">'Sheet1'!$AA$45</definedName>
    <definedName name="П2207">'Sheet1'!$AD$45</definedName>
    <definedName name="П2304">'Sheet1'!$Q$46</definedName>
    <definedName name="П2305">'Sheet1'!$V$46</definedName>
    <definedName name="П2306">'Sheet1'!$AA$46</definedName>
    <definedName name="П2307">'Sheet1'!$AD$46</definedName>
    <definedName name="П2404">'Sheet1'!$Q$47</definedName>
    <definedName name="П2405">'Sheet1'!$V$47</definedName>
    <definedName name="П2406">'Sheet1'!$AA$47</definedName>
    <definedName name="П2407">'Sheet1'!$AD$47</definedName>
    <definedName name="П2504">'Sheet1'!$Q$48</definedName>
    <definedName name="П2604">'Sheet1'!$Q$49</definedName>
    <definedName name="П2704">'Sheet1'!$Q$50</definedName>
    <definedName name="П2804">'Sheet1'!$Q$51</definedName>
    <definedName name="П2904">'Sheet1'!$G$53</definedName>
    <definedName name="ПредФ">'Sheet1'!$Y$55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53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формат даты
</t>
        </r>
        <r>
          <rPr>
            <b/>
            <sz val="8"/>
            <rFont val="Tahoma"/>
            <family val="2"/>
          </rPr>
          <t xml:space="preserve">ДД.ММ.ГГ
</t>
        </r>
        <r>
          <rPr>
            <sz val="8"/>
            <rFont val="Tahoma"/>
            <family val="2"/>
          </rPr>
          <t>напр. 12.12.07</t>
        </r>
      </text>
    </comment>
    <comment ref="O10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формат года </t>
        </r>
        <r>
          <rPr>
            <b/>
            <sz val="8"/>
            <rFont val="Tahoma"/>
            <family val="2"/>
          </rPr>
          <t>ГГГГ</t>
        </r>
        <r>
          <rPr>
            <sz val="8"/>
            <rFont val="Tahoma"/>
            <family val="0"/>
          </rPr>
          <t xml:space="preserve">
напр. 2008</t>
        </r>
      </text>
    </comment>
  </commentList>
</comments>
</file>

<file path=xl/sharedStrings.xml><?xml version="1.0" encoding="utf-8"?>
<sst xmlns="http://schemas.openxmlformats.org/spreadsheetml/2006/main" count="97" uniqueCount="77">
  <si>
    <t>Дополнение к сводному статистическому отчету по форме № 7</t>
  </si>
  <si>
    <t>за</t>
  </si>
  <si>
    <t>год</t>
  </si>
  <si>
    <t>Наименование комитета региональной организации профсоюза</t>
  </si>
  <si>
    <t>Сведения о профсоюзном членстве среди работающих на конец отчетного года</t>
  </si>
  <si>
    <t>№</t>
  </si>
  <si>
    <t>Показатели</t>
  </si>
  <si>
    <t>Код
стро-
ки</t>
  </si>
  <si>
    <t>Всего работающих</t>
  </si>
  <si>
    <t>Всего членов профсоюза</t>
  </si>
  <si>
    <t>Охват проф-
членст-
вом (%)</t>
  </si>
  <si>
    <t>Члены
профсоюза
в структуре профсоюз-
ного член-
ства (%)</t>
  </si>
  <si>
    <t>1</t>
  </si>
  <si>
    <t>2</t>
  </si>
  <si>
    <t>3</t>
  </si>
  <si>
    <t>4</t>
  </si>
  <si>
    <t>5</t>
  </si>
  <si>
    <t>6</t>
  </si>
  <si>
    <t>7</t>
  </si>
  <si>
    <t>1. Всего работающих</t>
  </si>
  <si>
    <t xml:space="preserve">             в том числе:</t>
  </si>
  <si>
    <t>1.1 в учреждениях здравоохранения</t>
  </si>
  <si>
    <t>1.1.1 в санаторно - курортных организациях Минздравсоцразвития России, профсоюз-
ов, других ведомств</t>
  </si>
  <si>
    <t>1.1.2 в ФГУЗ "Центр гигиены и эпидемиоло-
гии в республике, крае, области"</t>
  </si>
  <si>
    <t>1.1.3 в теруправлении Роспотребнадзора по республике, краю, области</t>
  </si>
  <si>
    <t>1.2 в организациях аптечной службы</t>
  </si>
  <si>
    <t>1.3 в высших учебных заведениях</t>
  </si>
  <si>
    <t>1.4 в средних учебных заведениях</t>
  </si>
  <si>
    <t>8</t>
  </si>
  <si>
    <t>1.5 в НИИ системы Минздравсоцразвития России</t>
  </si>
  <si>
    <t>9</t>
  </si>
  <si>
    <t>1.6 в "Медтехнике"</t>
  </si>
  <si>
    <t>10</t>
  </si>
  <si>
    <t>1.7 на оптических производствах и в магазинах оптики</t>
  </si>
  <si>
    <t>11</t>
  </si>
  <si>
    <t>1.8 на фарм. фабриках</t>
  </si>
  <si>
    <t>12</t>
  </si>
  <si>
    <t>1.9 в прочих организациях системы Минздравсоцразвития России</t>
  </si>
  <si>
    <t>13</t>
  </si>
  <si>
    <t>1.10 в учреждениях РАМН</t>
  </si>
  <si>
    <t>14</t>
  </si>
  <si>
    <t>1.11 в организациях здравоохранения других ведомств, где есть первичные организации профсоюза</t>
  </si>
  <si>
    <t>15</t>
  </si>
  <si>
    <t>1.12 в иных организациях (указать конкретно в пояснительной записке)</t>
  </si>
  <si>
    <t>16</t>
  </si>
  <si>
    <t>Сведения по категориям работающих</t>
  </si>
  <si>
    <t>2.1 Врачи</t>
  </si>
  <si>
    <t>17</t>
  </si>
  <si>
    <t xml:space="preserve">       в том числе:</t>
  </si>
  <si>
    <t>2.1.1 руководители учреждений и органов здравоохранения</t>
  </si>
  <si>
    <t>18</t>
  </si>
  <si>
    <t>2.2 Провизоры и фармацевты</t>
  </si>
  <si>
    <t>19</t>
  </si>
  <si>
    <t>2.3 Средний медицинский персонал</t>
  </si>
  <si>
    <t>20</t>
  </si>
  <si>
    <t>2.4 Научные работники</t>
  </si>
  <si>
    <t>21</t>
  </si>
  <si>
    <t>2.5 Педагогический персонал высших учебных заведений</t>
  </si>
  <si>
    <t>22</t>
  </si>
  <si>
    <t>2.6 Педагогический персонал средних учебных заведений</t>
  </si>
  <si>
    <t>23</t>
  </si>
  <si>
    <t>2.7 Прочие</t>
  </si>
  <si>
    <t>24</t>
  </si>
  <si>
    <t>3.1 Сколько первичных организаций профсоюза находятся на профсоюзном обслуживании в территориальном объединении организаций профсоюзов</t>
  </si>
  <si>
    <t>25</t>
  </si>
  <si>
    <t>3.2 Сколько членов профсоюза объеди-
няют первичные организации профсоюза работников здравоохранения  РФ, которые находятся на профсоюзном обслуживании в территориальном объединении организаций профсоюзов</t>
  </si>
  <si>
    <t>26</t>
  </si>
  <si>
    <t>Сколько первичных организаций профсо-
юза снято территориальными организаци-
ями профсоюза с профсоюзного учета и обслуживания в отчетном году (в связи с их ликвидацией)</t>
  </si>
  <si>
    <t>27</t>
  </si>
  <si>
    <t>Количество первичных профорганизаций альтернативных профсоюзов, созданных в организациях здравоохранения региона (указать конкретно в пояснительной записке)</t>
  </si>
  <si>
    <t>28</t>
  </si>
  <si>
    <t>Дата заполнения</t>
  </si>
  <si>
    <t>Председатель региональной организации профсоюза</t>
  </si>
  <si>
    <t>подпись</t>
  </si>
  <si>
    <t>ФИО</t>
  </si>
  <si>
    <t>МП</t>
  </si>
  <si>
    <t xml:space="preserve">    Составляется ежегодно в период 2007 - 2009 гг. на основании отчетов первичных организаций профсоюза и представляется в вышестоящий профорган.
    Республиканские, краевые, областные, окружные комитеты (советы) организаций профсоюза предоставляют своднные данные по соответствующему региону в ЦК профсоюза, вместе с формой 7 сводного статистического отчета, не позднее 1 февраля после отчетного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</si>
</sst>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8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" fillId="2" borderId="0" xfId="0" applyNumberFormat="1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vertical="top"/>
      <protection hidden="1"/>
    </xf>
    <xf numFmtId="0" fontId="3" fillId="0" borderId="3" xfId="0" applyFont="1" applyBorder="1" applyAlignment="1" applyProtection="1">
      <alignment vertical="top" wrapText="1"/>
      <protection hidden="1"/>
    </xf>
    <xf numFmtId="0" fontId="1" fillId="0" borderId="3" xfId="0" applyFont="1" applyBorder="1" applyAlignment="1" applyProtection="1">
      <alignment horizontal="center" vertical="top"/>
      <protection hidden="1"/>
    </xf>
    <xf numFmtId="1" fontId="1" fillId="2" borderId="3" xfId="0" applyFont="1" applyFill="1" applyBorder="1" applyAlignment="1" applyProtection="1">
      <alignment horizontal="right"/>
      <protection locked="0"/>
    </xf>
    <xf numFmtId="2" fontId="1" fillId="3" borderId="3" xfId="0" applyFont="1" applyFill="1" applyBorder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 vertical="justify"/>
      <protection hidden="1"/>
    </xf>
    <xf numFmtId="0" fontId="3" fillId="0" borderId="5" xfId="0" applyFont="1" applyBorder="1" applyAlignment="1" applyProtection="1">
      <alignment vertical="justify"/>
      <protection hidden="1"/>
    </xf>
    <xf numFmtId="0" fontId="3" fillId="0" borderId="6" xfId="0" applyFont="1" applyBorder="1" applyAlignment="1" applyProtection="1">
      <alignment vertical="justify"/>
      <protection hidden="1"/>
    </xf>
    <xf numFmtId="0" fontId="1" fillId="0" borderId="3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left" vertical="top"/>
      <protection/>
    </xf>
    <xf numFmtId="1" fontId="1" fillId="3" borderId="3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57150</xdr:rowOff>
    </xdr:from>
    <xdr:to>
      <xdr:col>31</xdr:col>
      <xdr:colOff>247650</xdr:colOff>
      <xdr:row>5</xdr:row>
      <xdr:rowOff>38100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295775" y="57150"/>
          <a:ext cx="21812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Утверждено постановлением
Президиума ЦК Профсоюза
от 01.10.01 г. № 5-15 (внесенными
изменениями от 16.05.07 № 9-6)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5</xdr:col>
      <xdr:colOff>9525</xdr:colOff>
      <xdr:row>3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12" sqref="A12:AF12"/>
    </sheetView>
  </sheetViews>
  <sheetFormatPr defaultColWidth="9.33203125" defaultRowHeight="11.25"/>
  <cols>
    <col min="1" max="1" width="3.5" style="2" customWidth="1"/>
    <col min="2" max="2" width="2.16015625" style="2" customWidth="1"/>
    <col min="3" max="12" width="3.5" style="2" customWidth="1"/>
    <col min="13" max="13" width="3.83203125" style="2" customWidth="1"/>
    <col min="14" max="22" width="3.5" style="2" customWidth="1"/>
    <col min="23" max="23" width="2.66015625" style="2" customWidth="1"/>
    <col min="24" max="26" width="3.5" style="2" customWidth="1"/>
    <col min="27" max="27" width="3.83203125" style="2" customWidth="1"/>
    <col min="28" max="28" width="3.5" style="2" customWidth="1"/>
    <col min="29" max="31" width="4.16015625" style="2" customWidth="1"/>
    <col min="32" max="32" width="4.5" style="2" customWidth="1"/>
    <col min="33" max="16384" width="10.33203125" style="2" customWidth="1"/>
  </cols>
  <sheetData>
    <row r="1" spans="1:3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69" customHeight="1">
      <c r="A7" s="35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1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.75">
      <c r="A9" s="37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3:21" ht="22.5" customHeight="1">
      <c r="M10" s="38" t="s">
        <v>1</v>
      </c>
      <c r="N10" s="38"/>
      <c r="O10" s="39"/>
      <c r="P10" s="39"/>
      <c r="Q10" s="39"/>
      <c r="R10" s="39"/>
      <c r="S10" s="40" t="s">
        <v>2</v>
      </c>
      <c r="T10" s="40"/>
      <c r="U10" s="40"/>
    </row>
    <row r="11" ht="11.25"/>
    <row r="12" spans="1:32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1.25">
      <c r="A13" s="8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ht="12" customHeight="1"/>
    <row r="15" spans="1:32" ht="18.75" customHeight="1">
      <c r="A15" s="33" t="s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84.75" customHeight="1">
      <c r="A16" s="13" t="s">
        <v>5</v>
      </c>
      <c r="B16" s="13"/>
      <c r="C16" s="13" t="s">
        <v>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4" t="s">
        <v>7</v>
      </c>
      <c r="P16" s="34"/>
      <c r="Q16" s="34" t="s">
        <v>8</v>
      </c>
      <c r="R16" s="34"/>
      <c r="S16" s="34"/>
      <c r="T16" s="34"/>
      <c r="U16" s="34"/>
      <c r="V16" s="34" t="s">
        <v>9</v>
      </c>
      <c r="W16" s="34"/>
      <c r="X16" s="34"/>
      <c r="Y16" s="34"/>
      <c r="Z16" s="34"/>
      <c r="AA16" s="34" t="s">
        <v>10</v>
      </c>
      <c r="AB16" s="34"/>
      <c r="AC16" s="34"/>
      <c r="AD16" s="34" t="s">
        <v>11</v>
      </c>
      <c r="AE16" s="34"/>
      <c r="AF16" s="34"/>
    </row>
    <row r="17" spans="1:32" ht="11.25">
      <c r="A17" s="24" t="s">
        <v>12</v>
      </c>
      <c r="B17" s="24"/>
      <c r="C17" s="24" t="s">
        <v>13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 t="s">
        <v>14</v>
      </c>
      <c r="P17" s="24"/>
      <c r="Q17" s="24" t="s">
        <v>15</v>
      </c>
      <c r="R17" s="24"/>
      <c r="S17" s="24"/>
      <c r="T17" s="24"/>
      <c r="U17" s="24"/>
      <c r="V17" s="24" t="s">
        <v>16</v>
      </c>
      <c r="W17" s="24"/>
      <c r="X17" s="24"/>
      <c r="Y17" s="24"/>
      <c r="Z17" s="24"/>
      <c r="AA17" s="24" t="s">
        <v>17</v>
      </c>
      <c r="AB17" s="24"/>
      <c r="AC17" s="24"/>
      <c r="AD17" s="24" t="s">
        <v>18</v>
      </c>
      <c r="AE17" s="24"/>
      <c r="AF17" s="24"/>
    </row>
    <row r="18" spans="1:32" ht="16.5" customHeight="1">
      <c r="A18" s="30" t="s">
        <v>12</v>
      </c>
      <c r="B18" s="30"/>
      <c r="C18" s="25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 t="s">
        <v>12</v>
      </c>
      <c r="P18" s="26"/>
      <c r="Q18" s="31">
        <f>SUM(П0204,П0604,П0704,П0804,П0904,П1004,П1104,П1204,П1304,П1404,П1504,П1604)</f>
        <v>0</v>
      </c>
      <c r="R18" s="31">
        <v>10869</v>
      </c>
      <c r="S18" s="31">
        <v>10869</v>
      </c>
      <c r="T18" s="31">
        <v>10869</v>
      </c>
      <c r="U18" s="31">
        <v>10869</v>
      </c>
      <c r="V18" s="31">
        <f>SUM(П0205,П0605,П0705,П0805,П0905,П1005,П1105,П1205,П1305,П1405,П1505,П1605)</f>
        <v>0</v>
      </c>
      <c r="W18" s="31">
        <v>10217</v>
      </c>
      <c r="X18" s="31">
        <v>10217</v>
      </c>
      <c r="Y18" s="31">
        <v>10217</v>
      </c>
      <c r="Z18" s="31">
        <v>10217</v>
      </c>
      <c r="AA18" s="15">
        <f>IF(П0104=0,0,ROUND(100*П0105/П0104,2))</f>
        <v>0</v>
      </c>
      <c r="AB18" s="15">
        <v>94</v>
      </c>
      <c r="AC18" s="15">
        <v>94</v>
      </c>
      <c r="AD18" s="29"/>
      <c r="AE18" s="29"/>
      <c r="AF18" s="29"/>
    </row>
    <row r="19" spans="1:32" ht="12">
      <c r="A19" s="30"/>
      <c r="B19" s="30"/>
      <c r="C19" s="27" t="s">
        <v>20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16.5" customHeight="1">
      <c r="A20" s="30"/>
      <c r="B20" s="30"/>
      <c r="C20" s="25" t="s">
        <v>21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 t="s">
        <v>13</v>
      </c>
      <c r="P20" s="26"/>
      <c r="Q20" s="14">
        <v>0</v>
      </c>
      <c r="R20" s="14">
        <v>10789</v>
      </c>
      <c r="S20" s="14">
        <v>10789</v>
      </c>
      <c r="T20" s="14">
        <v>10789</v>
      </c>
      <c r="U20" s="14">
        <v>10789</v>
      </c>
      <c r="V20" s="14">
        <v>0</v>
      </c>
      <c r="W20" s="14">
        <v>10137</v>
      </c>
      <c r="X20" s="14">
        <v>10137</v>
      </c>
      <c r="Y20" s="14">
        <v>10137</v>
      </c>
      <c r="Z20" s="14">
        <v>10137</v>
      </c>
      <c r="AA20" s="15">
        <f>IF(П0204=0,0,ROUND(100*П0205/П0204,2))</f>
        <v>0</v>
      </c>
      <c r="AB20" s="15">
        <v>93.96</v>
      </c>
      <c r="AC20" s="15">
        <v>93.96</v>
      </c>
      <c r="AD20" s="29"/>
      <c r="AE20" s="29"/>
      <c r="AF20" s="29"/>
    </row>
    <row r="21" spans="1:32" ht="12">
      <c r="A21" s="30"/>
      <c r="B21" s="30"/>
      <c r="C21" s="27" t="s">
        <v>20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40.5" customHeight="1">
      <c r="A22" s="30"/>
      <c r="B22" s="30"/>
      <c r="C22" s="25" t="s">
        <v>22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 t="s">
        <v>14</v>
      </c>
      <c r="P22" s="26"/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5">
        <f>IF(П0304=0,0,ROUND(100*П0305/П0304,2))</f>
        <v>0</v>
      </c>
      <c r="AB22" s="15">
        <v>0</v>
      </c>
      <c r="AC22" s="15">
        <v>0</v>
      </c>
      <c r="AD22" s="23"/>
      <c r="AE22" s="23"/>
      <c r="AF22" s="23"/>
    </row>
    <row r="23" spans="1:32" ht="28.5" customHeight="1">
      <c r="A23" s="30"/>
      <c r="B23" s="30"/>
      <c r="C23" s="25" t="s">
        <v>23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 t="s">
        <v>15</v>
      </c>
      <c r="P23" s="26"/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5">
        <f>IF(П0404=0,0,ROUND(100*П0405/П0404,2))</f>
        <v>0</v>
      </c>
      <c r="AB23" s="15">
        <v>0</v>
      </c>
      <c r="AC23" s="15">
        <v>0</v>
      </c>
      <c r="AD23" s="23"/>
      <c r="AE23" s="23"/>
      <c r="AF23" s="23"/>
    </row>
    <row r="24" spans="1:32" ht="28.5" customHeight="1">
      <c r="A24" s="30"/>
      <c r="B24" s="30"/>
      <c r="C24" s="25" t="s">
        <v>24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 t="s">
        <v>16</v>
      </c>
      <c r="P24" s="26"/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5">
        <f>IF(П0504=0,0,ROUND(100*П0505/П0504,2))</f>
        <v>0</v>
      </c>
      <c r="AB24" s="15">
        <v>0</v>
      </c>
      <c r="AC24" s="15">
        <v>0</v>
      </c>
      <c r="AD24" s="23"/>
      <c r="AE24" s="23"/>
      <c r="AF24" s="23"/>
    </row>
    <row r="25" spans="1:32" ht="16.5" customHeight="1">
      <c r="A25" s="30"/>
      <c r="B25" s="30"/>
      <c r="C25" s="25" t="s">
        <v>25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 t="s">
        <v>17</v>
      </c>
      <c r="P25" s="26"/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5">
        <f>IF(П0604=0,0,ROUND(100*П0605/П0604,2))</f>
        <v>0</v>
      </c>
      <c r="AB25" s="15">
        <v>0</v>
      </c>
      <c r="AC25" s="15">
        <v>0</v>
      </c>
      <c r="AD25" s="23"/>
      <c r="AE25" s="23"/>
      <c r="AF25" s="23"/>
    </row>
    <row r="26" spans="1:32" ht="16.5" customHeight="1">
      <c r="A26" s="30"/>
      <c r="B26" s="30"/>
      <c r="C26" s="25" t="s">
        <v>26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 t="s">
        <v>18</v>
      </c>
      <c r="P26" s="26"/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5">
        <f>IF(П0704=0,0,ROUND(100*П0705/П0704,2))</f>
        <v>0</v>
      </c>
      <c r="AB26" s="15">
        <v>0</v>
      </c>
      <c r="AC26" s="15">
        <v>0</v>
      </c>
      <c r="AD26" s="23"/>
      <c r="AE26" s="23"/>
      <c r="AF26" s="23"/>
    </row>
    <row r="27" spans="1:32" ht="16.5" customHeight="1">
      <c r="A27" s="30"/>
      <c r="B27" s="30"/>
      <c r="C27" s="25" t="s">
        <v>27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 t="s">
        <v>28</v>
      </c>
      <c r="P27" s="26"/>
      <c r="Q27" s="14">
        <v>0</v>
      </c>
      <c r="R27" s="14">
        <v>80</v>
      </c>
      <c r="S27" s="14">
        <v>80</v>
      </c>
      <c r="T27" s="14">
        <v>80</v>
      </c>
      <c r="U27" s="14">
        <v>80</v>
      </c>
      <c r="V27" s="14">
        <v>0</v>
      </c>
      <c r="W27" s="14">
        <v>80</v>
      </c>
      <c r="X27" s="14">
        <v>80</v>
      </c>
      <c r="Y27" s="14">
        <v>80</v>
      </c>
      <c r="Z27" s="14">
        <v>80</v>
      </c>
      <c r="AA27" s="15">
        <f>IF(П0804=0,0,ROUND(100*П0805/П0804,2))</f>
        <v>0</v>
      </c>
      <c r="AB27" s="15">
        <v>100</v>
      </c>
      <c r="AC27" s="15">
        <v>100</v>
      </c>
      <c r="AD27" s="23"/>
      <c r="AE27" s="23"/>
      <c r="AF27" s="23"/>
    </row>
    <row r="28" spans="1:32" ht="26.25" customHeight="1">
      <c r="A28" s="30"/>
      <c r="B28" s="30"/>
      <c r="C28" s="25" t="s">
        <v>29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 t="s">
        <v>30</v>
      </c>
      <c r="P28" s="26"/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5">
        <f>IF(П0904=0,0,ROUND(100*П0905/П0904,2))</f>
        <v>0</v>
      </c>
      <c r="AB28" s="15">
        <v>0</v>
      </c>
      <c r="AC28" s="15">
        <v>0</v>
      </c>
      <c r="AD28" s="23"/>
      <c r="AE28" s="23"/>
      <c r="AF28" s="23"/>
    </row>
    <row r="29" spans="1:32" ht="16.5" customHeight="1">
      <c r="A29" s="30"/>
      <c r="B29" s="30"/>
      <c r="C29" s="25" t="s">
        <v>31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 t="s">
        <v>32</v>
      </c>
      <c r="P29" s="26"/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5">
        <f>IF(П1004=0,0,ROUND(100*П1005/П1004,2))</f>
        <v>0</v>
      </c>
      <c r="AB29" s="15">
        <v>0</v>
      </c>
      <c r="AC29" s="15">
        <v>0</v>
      </c>
      <c r="AD29" s="23"/>
      <c r="AE29" s="23"/>
      <c r="AF29" s="23"/>
    </row>
    <row r="30" spans="1:32" ht="27.75" customHeight="1">
      <c r="A30" s="30"/>
      <c r="B30" s="30"/>
      <c r="C30" s="25" t="s">
        <v>33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 t="s">
        <v>34</v>
      </c>
      <c r="P30" s="26"/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5">
        <f>IF(П1104=0,0,ROUND(100*П1105/П1104,2))</f>
        <v>0</v>
      </c>
      <c r="AB30" s="15">
        <v>0</v>
      </c>
      <c r="AC30" s="15">
        <v>0</v>
      </c>
      <c r="AD30" s="23"/>
      <c r="AE30" s="23"/>
      <c r="AF30" s="23"/>
    </row>
    <row r="31" spans="1:32" ht="16.5" customHeight="1">
      <c r="A31" s="30"/>
      <c r="B31" s="30"/>
      <c r="C31" s="25" t="s">
        <v>35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 t="s">
        <v>36</v>
      </c>
      <c r="P31" s="26"/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5">
        <f>IF(П1204=0,0,ROUND(100*П1205/П1204,2))</f>
        <v>0</v>
      </c>
      <c r="AB31" s="15">
        <v>0</v>
      </c>
      <c r="AC31" s="15">
        <v>0</v>
      </c>
      <c r="AD31" s="23"/>
      <c r="AE31" s="23"/>
      <c r="AF31" s="23"/>
    </row>
    <row r="32" spans="1:32" ht="30" customHeight="1">
      <c r="A32" s="30"/>
      <c r="B32" s="30"/>
      <c r="C32" s="25" t="s">
        <v>37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 t="s">
        <v>38</v>
      </c>
      <c r="P32" s="26"/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5">
        <f>IF(П1304=0,0,ROUND(100*П1305/П1304,2))</f>
        <v>0</v>
      </c>
      <c r="AB32" s="15">
        <v>0</v>
      </c>
      <c r="AC32" s="15">
        <v>0</v>
      </c>
      <c r="AD32" s="23"/>
      <c r="AE32" s="23"/>
      <c r="AF32" s="23"/>
    </row>
    <row r="33" spans="1:32" ht="17.25" customHeight="1">
      <c r="A33" s="30"/>
      <c r="B33" s="30"/>
      <c r="C33" s="25" t="s">
        <v>39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 t="s">
        <v>40</v>
      </c>
      <c r="P33" s="26"/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5">
        <f>IF(П1404=0,0,ROUND(100*П1405/П1404,2))</f>
        <v>0</v>
      </c>
      <c r="AB33" s="15">
        <v>0</v>
      </c>
      <c r="AC33" s="15">
        <v>0</v>
      </c>
      <c r="AD33" s="23"/>
      <c r="AE33" s="23"/>
      <c r="AF33" s="23"/>
    </row>
    <row r="34" spans="1:32" ht="40.5" customHeight="1">
      <c r="A34" s="30"/>
      <c r="B34" s="30"/>
      <c r="C34" s="25" t="s">
        <v>41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 t="s">
        <v>42</v>
      </c>
      <c r="P34" s="26"/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5">
        <f>IF(П1504=0,0,ROUND(100*П1505/П1504,2))</f>
        <v>0</v>
      </c>
      <c r="AB34" s="15">
        <v>0</v>
      </c>
      <c r="AC34" s="15">
        <v>0</v>
      </c>
      <c r="AD34" s="23"/>
      <c r="AE34" s="23"/>
      <c r="AF34" s="23"/>
    </row>
    <row r="35" spans="1:32" ht="28.5" customHeight="1">
      <c r="A35" s="30"/>
      <c r="B35" s="30"/>
      <c r="C35" s="25" t="s">
        <v>43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 t="s">
        <v>44</v>
      </c>
      <c r="P35" s="26"/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5">
        <f>IF(П1604=0,0,ROUND(100*П1605/П1604,2))</f>
        <v>0</v>
      </c>
      <c r="AB35" s="15">
        <v>0</v>
      </c>
      <c r="AC35" s="15">
        <v>0</v>
      </c>
      <c r="AD35" s="23"/>
      <c r="AE35" s="23"/>
      <c r="AF35" s="23"/>
    </row>
    <row r="36" ht="9" customHeight="1"/>
    <row r="37" spans="1:32" ht="11.25">
      <c r="A37" s="24" t="s">
        <v>12</v>
      </c>
      <c r="B37" s="24"/>
      <c r="C37" s="24" t="s">
        <v>13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 t="s">
        <v>14</v>
      </c>
      <c r="P37" s="24"/>
      <c r="Q37" s="24" t="s">
        <v>15</v>
      </c>
      <c r="R37" s="24"/>
      <c r="S37" s="24"/>
      <c r="T37" s="24"/>
      <c r="U37" s="24"/>
      <c r="V37" s="24" t="s">
        <v>16</v>
      </c>
      <c r="W37" s="24"/>
      <c r="X37" s="24"/>
      <c r="Y37" s="24"/>
      <c r="Z37" s="24"/>
      <c r="AA37" s="24" t="s">
        <v>17</v>
      </c>
      <c r="AB37" s="24"/>
      <c r="AC37" s="24"/>
      <c r="AD37" s="24" t="s">
        <v>18</v>
      </c>
      <c r="AE37" s="24"/>
      <c r="AF37" s="24"/>
    </row>
    <row r="38" spans="1:32" ht="15.75" customHeight="1">
      <c r="A38" s="17" t="s">
        <v>13</v>
      </c>
      <c r="B38" s="17"/>
      <c r="C38" s="18" t="s">
        <v>45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5.75" customHeight="1">
      <c r="A39" s="17"/>
      <c r="B39" s="17"/>
      <c r="C39" s="12" t="s">
        <v>46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1" t="s">
        <v>47</v>
      </c>
      <c r="P39" s="21"/>
      <c r="Q39" s="14">
        <v>0</v>
      </c>
      <c r="R39" s="14">
        <v>10000</v>
      </c>
      <c r="S39" s="14">
        <v>10000</v>
      </c>
      <c r="T39" s="14">
        <v>10000</v>
      </c>
      <c r="U39" s="14">
        <v>10000</v>
      </c>
      <c r="V39" s="14">
        <v>0</v>
      </c>
      <c r="W39" s="14">
        <v>9500</v>
      </c>
      <c r="X39" s="14">
        <v>9500</v>
      </c>
      <c r="Y39" s="14">
        <v>9500</v>
      </c>
      <c r="Z39" s="14">
        <v>9500</v>
      </c>
      <c r="AA39" s="15">
        <f>IF(П1704=0,0,ROUND(100*П1705/П1704,2))</f>
        <v>0</v>
      </c>
      <c r="AB39" s="15">
        <v>95</v>
      </c>
      <c r="AC39" s="15">
        <v>95</v>
      </c>
      <c r="AD39" s="15">
        <f>IF(П0105=0,0,ROUND(100*П1705/П0105,2))</f>
        <v>0</v>
      </c>
      <c r="AE39" s="15">
        <v>92.98</v>
      </c>
      <c r="AF39" s="15">
        <v>92.98</v>
      </c>
    </row>
    <row r="40" spans="1:32" ht="15" customHeight="1">
      <c r="A40" s="17"/>
      <c r="B40" s="17"/>
      <c r="C40" s="22" t="s">
        <v>48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28.5" customHeight="1">
      <c r="A41" s="17"/>
      <c r="B41" s="17"/>
      <c r="C41" s="12" t="s">
        <v>49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 t="s">
        <v>50</v>
      </c>
      <c r="P41" s="13"/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5">
        <f>IF(П1804=0,0,ROUND(100*П1805/П1804,2))</f>
        <v>0</v>
      </c>
      <c r="AB41" s="15">
        <v>0</v>
      </c>
      <c r="AC41" s="15">
        <v>0</v>
      </c>
      <c r="AD41" s="15">
        <f>IF(П0105=0,0,ROUND(100*П1805/П0105,2))</f>
        <v>0</v>
      </c>
      <c r="AE41" s="15">
        <v>0</v>
      </c>
      <c r="AF41" s="15">
        <v>0</v>
      </c>
    </row>
    <row r="42" spans="1:32" ht="18.75" customHeight="1">
      <c r="A42" s="17"/>
      <c r="B42" s="17"/>
      <c r="C42" s="12" t="s">
        <v>51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 t="s">
        <v>52</v>
      </c>
      <c r="P42" s="13"/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5">
        <f>IF(П1904=0,0,ROUND(100*П1905/П1904,2))</f>
        <v>0</v>
      </c>
      <c r="AB42" s="15">
        <v>0</v>
      </c>
      <c r="AC42" s="15">
        <v>0</v>
      </c>
      <c r="AD42" s="15">
        <f>IF(П0105=0,0,ROUND(100*П1905/П0105,2))</f>
        <v>0</v>
      </c>
      <c r="AE42" s="15">
        <v>0</v>
      </c>
      <c r="AF42" s="15">
        <v>0</v>
      </c>
    </row>
    <row r="43" spans="1:32" ht="18" customHeight="1">
      <c r="A43" s="17"/>
      <c r="B43" s="17"/>
      <c r="C43" s="12" t="s">
        <v>53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 t="s">
        <v>54</v>
      </c>
      <c r="P43" s="13"/>
      <c r="Q43" s="14">
        <v>0</v>
      </c>
      <c r="R43" s="14">
        <v>789</v>
      </c>
      <c r="S43" s="14">
        <v>789</v>
      </c>
      <c r="T43" s="14">
        <v>789</v>
      </c>
      <c r="U43" s="14">
        <v>789</v>
      </c>
      <c r="V43" s="14">
        <v>0</v>
      </c>
      <c r="W43" s="14">
        <v>637</v>
      </c>
      <c r="X43" s="14">
        <v>637</v>
      </c>
      <c r="Y43" s="14">
        <v>637</v>
      </c>
      <c r="Z43" s="14">
        <v>637</v>
      </c>
      <c r="AA43" s="15">
        <f>IF(П2004=0,0,ROUND(100*П2005/П2004,2))</f>
        <v>0</v>
      </c>
      <c r="AB43" s="15">
        <v>80.74</v>
      </c>
      <c r="AC43" s="15">
        <v>80.74</v>
      </c>
      <c r="AD43" s="15">
        <f>IF(П0105=0,0,ROUND(100*П2005/П0105,2))</f>
        <v>0</v>
      </c>
      <c r="AE43" s="15">
        <v>6.24</v>
      </c>
      <c r="AF43" s="15">
        <v>6.24</v>
      </c>
    </row>
    <row r="44" spans="1:32" ht="16.5" customHeight="1">
      <c r="A44" s="17"/>
      <c r="B44" s="17"/>
      <c r="C44" s="12" t="s">
        <v>55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 t="s">
        <v>56</v>
      </c>
      <c r="P44" s="13"/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5">
        <f>IF(П2104=0,0,ROUND(100*П2105/П2104,2))</f>
        <v>0</v>
      </c>
      <c r="AB44" s="15">
        <v>0</v>
      </c>
      <c r="AC44" s="15">
        <v>0</v>
      </c>
      <c r="AD44" s="15">
        <f>IF(П0105=0,0,ROUND(100*П2105/П0105,2))</f>
        <v>0</v>
      </c>
      <c r="AE44" s="15">
        <v>0</v>
      </c>
      <c r="AF44" s="15">
        <v>0</v>
      </c>
    </row>
    <row r="45" spans="1:32" ht="27" customHeight="1">
      <c r="A45" s="17"/>
      <c r="B45" s="17"/>
      <c r="C45" s="12" t="s">
        <v>57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 t="s">
        <v>58</v>
      </c>
      <c r="P45" s="13"/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5">
        <f>IF(П2204=0,0,ROUND(100*П2205/П2204,2))</f>
        <v>0</v>
      </c>
      <c r="AB45" s="15">
        <v>0</v>
      </c>
      <c r="AC45" s="15">
        <v>0</v>
      </c>
      <c r="AD45" s="15">
        <f>IF(П0105=0,0,ROUND(100*П2205/П0105,2))</f>
        <v>0</v>
      </c>
      <c r="AE45" s="15">
        <v>0</v>
      </c>
      <c r="AF45" s="15">
        <v>0</v>
      </c>
    </row>
    <row r="46" spans="1:32" ht="27" customHeight="1">
      <c r="A46" s="17"/>
      <c r="B46" s="17"/>
      <c r="C46" s="12" t="s">
        <v>59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 t="s">
        <v>60</v>
      </c>
      <c r="P46" s="13"/>
      <c r="Q46" s="14">
        <v>0</v>
      </c>
      <c r="R46" s="14">
        <v>80</v>
      </c>
      <c r="S46" s="14">
        <v>80</v>
      </c>
      <c r="T46" s="14">
        <v>80</v>
      </c>
      <c r="U46" s="14">
        <v>80</v>
      </c>
      <c r="V46" s="14">
        <v>0</v>
      </c>
      <c r="W46" s="14">
        <v>80</v>
      </c>
      <c r="X46" s="14">
        <v>80</v>
      </c>
      <c r="Y46" s="14">
        <v>80</v>
      </c>
      <c r="Z46" s="14">
        <v>80</v>
      </c>
      <c r="AA46" s="15">
        <f>IF(П2304=0,0,ROUND(100*П2305/П2304,2))</f>
        <v>0</v>
      </c>
      <c r="AB46" s="15">
        <v>100</v>
      </c>
      <c r="AC46" s="15">
        <v>100</v>
      </c>
      <c r="AD46" s="15">
        <f>IF(П0105=0,0,ROUND(100*П2305/П0105,2))</f>
        <v>0</v>
      </c>
      <c r="AE46" s="15">
        <v>0.78</v>
      </c>
      <c r="AF46" s="15">
        <v>0.78</v>
      </c>
    </row>
    <row r="47" spans="1:32" ht="19.5" customHeight="1">
      <c r="A47" s="17"/>
      <c r="B47" s="17"/>
      <c r="C47" s="12" t="s">
        <v>61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 t="s">
        <v>62</v>
      </c>
      <c r="P47" s="13"/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5">
        <f>IF(П2404=0,0,ROUND(100*П2405/П2404,2))</f>
        <v>0</v>
      </c>
      <c r="AB47" s="15">
        <v>0</v>
      </c>
      <c r="AC47" s="15">
        <v>0</v>
      </c>
      <c r="AD47" s="15">
        <f>IF(П0105=0,0,ROUND(100*П2405/П0105,2))</f>
        <v>0</v>
      </c>
      <c r="AE47" s="15">
        <v>0</v>
      </c>
      <c r="AF47" s="15">
        <v>0</v>
      </c>
    </row>
    <row r="48" spans="1:32" ht="55.5" customHeight="1">
      <c r="A48" s="11" t="s">
        <v>14</v>
      </c>
      <c r="B48" s="11"/>
      <c r="C48" s="12" t="s">
        <v>63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 t="s">
        <v>64</v>
      </c>
      <c r="P48" s="13"/>
      <c r="Q48" s="14">
        <v>0</v>
      </c>
      <c r="R48" s="14">
        <v>1</v>
      </c>
      <c r="S48" s="14">
        <v>1</v>
      </c>
      <c r="T48" s="14">
        <v>1</v>
      </c>
      <c r="U48" s="14">
        <v>1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81.75" customHeight="1">
      <c r="A49" s="11"/>
      <c r="B49" s="11"/>
      <c r="C49" s="12" t="s">
        <v>65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 t="s">
        <v>66</v>
      </c>
      <c r="P49" s="13"/>
      <c r="Q49" s="14">
        <v>0</v>
      </c>
      <c r="R49" s="14">
        <v>100</v>
      </c>
      <c r="S49" s="14">
        <v>100</v>
      </c>
      <c r="T49" s="14">
        <v>100</v>
      </c>
      <c r="U49" s="14">
        <v>100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70.5" customHeight="1">
      <c r="A50" s="11" t="s">
        <v>15</v>
      </c>
      <c r="B50" s="11"/>
      <c r="C50" s="12" t="s">
        <v>67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 t="s">
        <v>68</v>
      </c>
      <c r="P50" s="13"/>
      <c r="Q50" s="14">
        <v>0</v>
      </c>
      <c r="R50" s="14">
        <v>1</v>
      </c>
      <c r="S50" s="14">
        <v>1</v>
      </c>
      <c r="T50" s="14">
        <v>1</v>
      </c>
      <c r="U50" s="14">
        <v>1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69" customHeight="1">
      <c r="A51" s="11" t="s">
        <v>16</v>
      </c>
      <c r="B51" s="11"/>
      <c r="C51" s="12" t="s">
        <v>69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 t="s">
        <v>70</v>
      </c>
      <c r="P51" s="13"/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3" spans="1:14" ht="12.75">
      <c r="A53" s="5" t="s">
        <v>71</v>
      </c>
      <c r="G53" s="6"/>
      <c r="H53" s="6"/>
      <c r="I53" s="6"/>
      <c r="J53" s="6"/>
      <c r="K53" s="6"/>
      <c r="L53" s="6"/>
      <c r="M53" s="6"/>
      <c r="N53" s="6"/>
    </row>
    <row r="54" ht="23.25" customHeight="1"/>
    <row r="55" spans="1:32" ht="15.75" customHeight="1">
      <c r="A55" s="5" t="s">
        <v>72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Q55" s="1"/>
      <c r="R55" s="1"/>
      <c r="S55" s="1"/>
      <c r="T55" s="1"/>
      <c r="U55" s="1"/>
      <c r="V55" s="1"/>
      <c r="W55" s="1"/>
      <c r="Y55" s="7"/>
      <c r="Z55" s="7"/>
      <c r="AA55" s="7"/>
      <c r="AB55" s="7"/>
      <c r="AC55" s="7"/>
      <c r="AD55" s="7"/>
      <c r="AE55" s="7"/>
      <c r="AF55" s="7"/>
    </row>
    <row r="56" spans="18:32" ht="11.25">
      <c r="R56" s="8" t="s">
        <v>73</v>
      </c>
      <c r="S56" s="8"/>
      <c r="T56" s="8"/>
      <c r="U56" s="8"/>
      <c r="V56" s="8"/>
      <c r="Y56" s="9" t="s">
        <v>74</v>
      </c>
      <c r="Z56" s="9"/>
      <c r="AA56" s="9"/>
      <c r="AB56" s="9"/>
      <c r="AC56" s="9"/>
      <c r="AD56" s="9"/>
      <c r="AE56" s="9"/>
      <c r="AF56" s="9"/>
    </row>
    <row r="57" ht="12">
      <c r="D57" s="5" t="s">
        <v>75</v>
      </c>
    </row>
  </sheetData>
  <sheetProtection password="CF42" sheet="1" objects="1" scenarios="1"/>
  <mergeCells count="214">
    <mergeCell ref="A7:AF7"/>
    <mergeCell ref="A9:AF9"/>
    <mergeCell ref="M10:N10"/>
    <mergeCell ref="O10:R10"/>
    <mergeCell ref="S10:U10"/>
    <mergeCell ref="A12:AF12"/>
    <mergeCell ref="A13:AF13"/>
    <mergeCell ref="A15:AF15"/>
    <mergeCell ref="A16:B16"/>
    <mergeCell ref="C16:N16"/>
    <mergeCell ref="O16:P16"/>
    <mergeCell ref="Q16:U16"/>
    <mergeCell ref="V16:Z16"/>
    <mergeCell ref="AA16:AC16"/>
    <mergeCell ref="AD16:AF16"/>
    <mergeCell ref="A17:B17"/>
    <mergeCell ref="C17:N17"/>
    <mergeCell ref="O17:P17"/>
    <mergeCell ref="Q17:U17"/>
    <mergeCell ref="V17:Z17"/>
    <mergeCell ref="AA17:AC17"/>
    <mergeCell ref="AD17:AF17"/>
    <mergeCell ref="A18:B35"/>
    <mergeCell ref="C18:N18"/>
    <mergeCell ref="O18:P18"/>
    <mergeCell ref="Q18:U18"/>
    <mergeCell ref="V18:Z18"/>
    <mergeCell ref="AA18:AC18"/>
    <mergeCell ref="AD18:AF18"/>
    <mergeCell ref="C19:N19"/>
    <mergeCell ref="O19:AF19"/>
    <mergeCell ref="C20:N20"/>
    <mergeCell ref="O20:P20"/>
    <mergeCell ref="Q20:U20"/>
    <mergeCell ref="V20:Z20"/>
    <mergeCell ref="AA20:AC20"/>
    <mergeCell ref="AD20:AF20"/>
    <mergeCell ref="Q23:U23"/>
    <mergeCell ref="V23:Z23"/>
    <mergeCell ref="C21:N21"/>
    <mergeCell ref="O21:AF21"/>
    <mergeCell ref="C22:N22"/>
    <mergeCell ref="O22:P22"/>
    <mergeCell ref="Q22:U22"/>
    <mergeCell ref="V22:Z22"/>
    <mergeCell ref="AA22:AC22"/>
    <mergeCell ref="AD22:AF22"/>
    <mergeCell ref="AA23:AC23"/>
    <mergeCell ref="AD23:AF23"/>
    <mergeCell ref="C24:N24"/>
    <mergeCell ref="O24:P24"/>
    <mergeCell ref="Q24:U24"/>
    <mergeCell ref="V24:Z24"/>
    <mergeCell ref="AA24:AC24"/>
    <mergeCell ref="AD24:AF24"/>
    <mergeCell ref="C23:N23"/>
    <mergeCell ref="O23:P23"/>
    <mergeCell ref="C25:N25"/>
    <mergeCell ref="O25:P25"/>
    <mergeCell ref="Q25:U25"/>
    <mergeCell ref="V25:Z25"/>
    <mergeCell ref="AA27:AC27"/>
    <mergeCell ref="AD27:AF27"/>
    <mergeCell ref="C26:N26"/>
    <mergeCell ref="O26:P26"/>
    <mergeCell ref="Q26:U26"/>
    <mergeCell ref="V26:Z26"/>
    <mergeCell ref="AA25:AC25"/>
    <mergeCell ref="AD25:AF25"/>
    <mergeCell ref="AA26:AC26"/>
    <mergeCell ref="AD26:AF26"/>
    <mergeCell ref="AA28:AC28"/>
    <mergeCell ref="AD28:AF28"/>
    <mergeCell ref="C27:N27"/>
    <mergeCell ref="O27:P27"/>
    <mergeCell ref="C28:N28"/>
    <mergeCell ref="O28:P28"/>
    <mergeCell ref="Q28:U28"/>
    <mergeCell ref="V28:Z28"/>
    <mergeCell ref="Q27:U27"/>
    <mergeCell ref="V27:Z27"/>
    <mergeCell ref="C29:N29"/>
    <mergeCell ref="O29:P29"/>
    <mergeCell ref="Q29:U29"/>
    <mergeCell ref="V29:Z29"/>
    <mergeCell ref="AD31:AF31"/>
    <mergeCell ref="C30:N30"/>
    <mergeCell ref="O30:P30"/>
    <mergeCell ref="Q30:U30"/>
    <mergeCell ref="V30:Z30"/>
    <mergeCell ref="AA29:AC29"/>
    <mergeCell ref="AD29:AF29"/>
    <mergeCell ref="AA30:AC30"/>
    <mergeCell ref="AD30:AF30"/>
    <mergeCell ref="AD32:AF32"/>
    <mergeCell ref="C31:N31"/>
    <mergeCell ref="O31:P31"/>
    <mergeCell ref="C32:N32"/>
    <mergeCell ref="O32:P32"/>
    <mergeCell ref="Q32:U32"/>
    <mergeCell ref="V32:Z32"/>
    <mergeCell ref="Q31:U31"/>
    <mergeCell ref="V31:Z31"/>
    <mergeCell ref="AA31:AC31"/>
    <mergeCell ref="C33:N33"/>
    <mergeCell ref="O33:P33"/>
    <mergeCell ref="Q33:U33"/>
    <mergeCell ref="AA32:AC32"/>
    <mergeCell ref="C34:N34"/>
    <mergeCell ref="O34:P34"/>
    <mergeCell ref="Q34:U34"/>
    <mergeCell ref="V34:Z34"/>
    <mergeCell ref="AA33:AC33"/>
    <mergeCell ref="V33:Z33"/>
    <mergeCell ref="AA35:AC35"/>
    <mergeCell ref="AD33:AF33"/>
    <mergeCell ref="AA34:AC34"/>
    <mergeCell ref="AD34:AF34"/>
    <mergeCell ref="C35:N35"/>
    <mergeCell ref="O35:P35"/>
    <mergeCell ref="Q35:U35"/>
    <mergeCell ref="V35:Z35"/>
    <mergeCell ref="AD39:AF39"/>
    <mergeCell ref="C40:N40"/>
    <mergeCell ref="AD35:AF35"/>
    <mergeCell ref="A37:B37"/>
    <mergeCell ref="C37:N37"/>
    <mergeCell ref="O37:P37"/>
    <mergeCell ref="Q37:U37"/>
    <mergeCell ref="V37:Z37"/>
    <mergeCell ref="AA37:AC37"/>
    <mergeCell ref="AD37:AF37"/>
    <mergeCell ref="AA42:AC42"/>
    <mergeCell ref="AD42:AF42"/>
    <mergeCell ref="A38:B47"/>
    <mergeCell ref="C38:N38"/>
    <mergeCell ref="O38:AF38"/>
    <mergeCell ref="C39:N39"/>
    <mergeCell ref="O39:P39"/>
    <mergeCell ref="Q39:U39"/>
    <mergeCell ref="V39:Z39"/>
    <mergeCell ref="AA39:AC39"/>
    <mergeCell ref="O40:AF40"/>
    <mergeCell ref="C41:N41"/>
    <mergeCell ref="O41:P41"/>
    <mergeCell ref="Q41:U41"/>
    <mergeCell ref="V41:Z41"/>
    <mergeCell ref="AA41:AC41"/>
    <mergeCell ref="AD41:AF41"/>
    <mergeCell ref="AA43:AC43"/>
    <mergeCell ref="AD43:AF43"/>
    <mergeCell ref="C42:N42"/>
    <mergeCell ref="O42:P42"/>
    <mergeCell ref="Q42:U42"/>
    <mergeCell ref="C43:N43"/>
    <mergeCell ref="O43:P43"/>
    <mergeCell ref="Q43:U43"/>
    <mergeCell ref="V43:Z43"/>
    <mergeCell ref="V42:Z42"/>
    <mergeCell ref="C44:N44"/>
    <mergeCell ref="O44:P44"/>
    <mergeCell ref="Q44:U44"/>
    <mergeCell ref="V44:Z44"/>
    <mergeCell ref="AA46:AC46"/>
    <mergeCell ref="AD46:AF46"/>
    <mergeCell ref="C45:N45"/>
    <mergeCell ref="O45:P45"/>
    <mergeCell ref="Q45:U45"/>
    <mergeCell ref="V45:Z45"/>
    <mergeCell ref="AA44:AC44"/>
    <mergeCell ref="AD44:AF44"/>
    <mergeCell ref="AA45:AC45"/>
    <mergeCell ref="AD45:AF45"/>
    <mergeCell ref="AA47:AC47"/>
    <mergeCell ref="AD47:AF47"/>
    <mergeCell ref="C46:N46"/>
    <mergeCell ref="O46:P46"/>
    <mergeCell ref="C47:N47"/>
    <mergeCell ref="O47:P47"/>
    <mergeCell ref="Q47:U47"/>
    <mergeCell ref="V47:Z47"/>
    <mergeCell ref="Q46:U46"/>
    <mergeCell ref="V46:Z46"/>
    <mergeCell ref="A48:B49"/>
    <mergeCell ref="C48:N48"/>
    <mergeCell ref="O48:P48"/>
    <mergeCell ref="Q48:U48"/>
    <mergeCell ref="V48:Z48"/>
    <mergeCell ref="AA48:AC48"/>
    <mergeCell ref="AD48:AF48"/>
    <mergeCell ref="C49:N49"/>
    <mergeCell ref="O49:P49"/>
    <mergeCell ref="Q49:U49"/>
    <mergeCell ref="V49:Z49"/>
    <mergeCell ref="AA49:AC49"/>
    <mergeCell ref="AD49:AF49"/>
    <mergeCell ref="A50:B50"/>
    <mergeCell ref="C50:N50"/>
    <mergeCell ref="O50:P50"/>
    <mergeCell ref="Q50:U50"/>
    <mergeCell ref="V50:Z50"/>
    <mergeCell ref="AA50:AC50"/>
    <mergeCell ref="AD50:AF50"/>
    <mergeCell ref="A51:B51"/>
    <mergeCell ref="C51:N51"/>
    <mergeCell ref="O51:P51"/>
    <mergeCell ref="Q51:U51"/>
    <mergeCell ref="V51:Z51"/>
    <mergeCell ref="AA51:AC51"/>
    <mergeCell ref="AD51:AF51"/>
    <mergeCell ref="G53:N53"/>
    <mergeCell ref="Y55:AF55"/>
    <mergeCell ref="R56:V56"/>
    <mergeCell ref="Y56:AF56"/>
  </mergeCells>
  <printOptions/>
  <pageMargins left="0.75" right="0.75" top="1" bottom="1" header="0.5" footer="0.5"/>
  <pageSetup horizontalDpi="600" verticalDpi="600" orientation="portrait" paperSize="9" scale="94" r:id="rId4"/>
  <rowBreaks count="1" manualBreakCount="1">
    <brk id="35" max="255" man="1"/>
  </rowBreaks>
  <ignoredErrors>
    <ignoredError sqref="A17:AF17 A18 O18 O20 O22:P35 A37:AF37 O39 O41:P51 A38:B51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2009-11-25T13:22:35Z</cp:lastPrinted>
  <dcterms:modified xsi:type="dcterms:W3CDTF">2009-11-25T13:22:55Z</dcterms:modified>
  <cp:category/>
  <cp:version/>
  <cp:contentType/>
  <cp:contentStatus/>
</cp:coreProperties>
</file>